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Individual Income\Detail\Tax Year 2014\2015 Appendix Statistical Abstract\"/>
    </mc:Choice>
  </mc:AlternateContent>
  <bookViews>
    <workbookView xWindow="120" yWindow="120" windowWidth="11940" windowHeight="6240" tabRatio="895"/>
  </bookViews>
  <sheets>
    <sheet name=" 2014 Calculation Res Itd Ded" sheetId="3" r:id="rId1"/>
  </sheets>
  <definedNames>
    <definedName name="_xlnm.Print_Area" localSheetId="0">' 2014 Calculation Res Itd Ded'!$A$1:$W$72</definedName>
  </definedNames>
  <calcPr calcId="152511" calcOnSave="0"/>
</workbook>
</file>

<file path=xl/calcChain.xml><?xml version="1.0" encoding="utf-8"?>
<calcChain xmlns="http://schemas.openxmlformats.org/spreadsheetml/2006/main">
  <c r="W19" i="3" l="1"/>
  <c r="W18" i="3"/>
  <c r="W17" i="3"/>
  <c r="W16" i="3"/>
  <c r="W15" i="3"/>
  <c r="W14" i="3"/>
  <c r="O16" i="3"/>
  <c r="O15" i="3"/>
  <c r="O14" i="3"/>
  <c r="O13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W27" i="3" l="1"/>
  <c r="W26" i="3"/>
  <c r="W25" i="3"/>
  <c r="W24" i="3"/>
  <c r="W23" i="3"/>
  <c r="W22" i="3"/>
  <c r="W21" i="3"/>
  <c r="W20" i="3"/>
  <c r="V17" i="3"/>
  <c r="V16" i="3"/>
  <c r="V15" i="3"/>
  <c r="V14" i="3"/>
  <c r="R14" i="3"/>
  <c r="R13" i="3"/>
  <c r="W56" i="3" l="1"/>
  <c r="W55" i="3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G57" i="3"/>
  <c r="F57" i="3"/>
  <c r="E57" i="3"/>
  <c r="D57" i="3"/>
  <c r="W35" i="3"/>
  <c r="W34" i="3"/>
  <c r="W33" i="3"/>
  <c r="W32" i="3"/>
  <c r="W31" i="3"/>
  <c r="W30" i="3"/>
  <c r="W29" i="3"/>
  <c r="W28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I35" i="3"/>
  <c r="I34" i="3"/>
  <c r="I33" i="3"/>
  <c r="I32" i="3"/>
  <c r="I31" i="3"/>
  <c r="I30" i="3"/>
  <c r="I29" i="3"/>
  <c r="I28" i="3"/>
  <c r="I27" i="3"/>
  <c r="I26" i="3"/>
  <c r="G36" i="3"/>
  <c r="F36" i="3"/>
  <c r="E36" i="3"/>
  <c r="D36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U57" i="3"/>
  <c r="W57" i="3" s="1"/>
  <c r="S57" i="3"/>
  <c r="Q57" i="3"/>
  <c r="P57" i="3"/>
  <c r="N57" i="3"/>
  <c r="L57" i="3"/>
  <c r="K57" i="3"/>
  <c r="J57" i="3"/>
  <c r="H57" i="3"/>
  <c r="R57" i="3" s="1"/>
  <c r="C57" i="3"/>
  <c r="I57" i="3" l="1"/>
  <c r="O57" i="3"/>
  <c r="V57" i="3"/>
  <c r="B13" i="3" l="1"/>
  <c r="B36" i="3" s="1"/>
  <c r="B57" i="3" l="1"/>
  <c r="U36" i="3" l="1"/>
  <c r="S36" i="3"/>
  <c r="Q36" i="3"/>
  <c r="P36" i="3"/>
  <c r="N36" i="3"/>
  <c r="L36" i="3"/>
  <c r="K36" i="3"/>
  <c r="J36" i="3"/>
  <c r="H36" i="3"/>
  <c r="C36" i="3"/>
  <c r="R36" i="3" l="1"/>
  <c r="I36" i="3"/>
  <c r="O36" i="3"/>
  <c r="W36" i="3"/>
  <c r="V36" i="3"/>
  <c r="T57" i="3"/>
  <c r="T36" i="3"/>
</calcChain>
</file>

<file path=xl/sharedStrings.xml><?xml version="1.0" encoding="utf-8"?>
<sst xmlns="http://schemas.openxmlformats.org/spreadsheetml/2006/main" count="183" uniqueCount="137">
  <si>
    <t>No Taxable Income</t>
  </si>
  <si>
    <t>TOTAL</t>
  </si>
  <si>
    <t>Deductions</t>
  </si>
  <si>
    <t>[$]</t>
  </si>
  <si>
    <t xml:space="preserve"> 200,001 or more</t>
  </si>
  <si>
    <t>Non-Positive AGI</t>
  </si>
  <si>
    <t xml:space="preserve">Net </t>
  </si>
  <si>
    <t>Tax</t>
  </si>
  <si>
    <t xml:space="preserve">Total </t>
  </si>
  <si>
    <t xml:space="preserve">Computed </t>
  </si>
  <si>
    <t>Credits</t>
  </si>
  <si>
    <t>Per</t>
  </si>
  <si>
    <t>Additions</t>
  </si>
  <si>
    <t>Return</t>
  </si>
  <si>
    <t>[%]</t>
  </si>
  <si>
    <t>B.  BY SIZE OF FEDERAL ADJUSTED GROSS INCOME</t>
  </si>
  <si>
    <t xml:space="preserve">       A.  BY SIZE OF NC TAXABLE INCOME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</si>
  <si>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</si>
  <si>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</si>
  <si>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</si>
  <si>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</si>
  <si>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</si>
  <si>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</si>
  <si>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</si>
  <si>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</si>
  <si>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>Number</t>
  </si>
  <si>
    <t>of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</si>
  <si>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</si>
  <si>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</si>
  <si>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</si>
  <si>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</si>
  <si>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</si>
  <si>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</si>
  <si>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</si>
  <si>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</si>
  <si>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</si>
  <si>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</si>
  <si>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</si>
  <si>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</si>
  <si>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</si>
  <si>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</si>
  <si>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</si>
  <si>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</si>
  <si>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</si>
  <si>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</si>
  <si>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</si>
  <si>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</si>
  <si>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</si>
  <si>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</si>
  <si>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</si>
  <si>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</si>
  <si>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</si>
  <si>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</si>
  <si>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</si>
  <si>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</si>
  <si>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</si>
  <si>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</si>
  <si>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</si>
  <si>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</si>
  <si>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</si>
  <si>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</si>
  <si>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</si>
  <si>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>Amount</t>
  </si>
  <si>
    <t>$          1 -      2,000</t>
  </si>
  <si>
    <t xml:space="preserve">     2,001 -      4,000</t>
  </si>
  <si>
    <t xml:space="preserve">     4,001 -      6,000</t>
  </si>
  <si>
    <t>Deduction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</si>
  <si>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</si>
  <si>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</si>
  <si>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</si>
  <si>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</si>
  <si>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</si>
  <si>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</si>
  <si>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</si>
  <si>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</si>
  <si>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>NCTI</t>
  </si>
  <si>
    <t>as</t>
  </si>
  <si>
    <t xml:space="preserve"> % </t>
  </si>
  <si>
    <t>ID</t>
  </si>
  <si>
    <t xml:space="preserve">           Modifications</t>
  </si>
  <si>
    <t xml:space="preserve">Federal </t>
  </si>
  <si>
    <t xml:space="preserve">                    to</t>
  </si>
  <si>
    <t>Net</t>
  </si>
  <si>
    <t>AGI</t>
  </si>
  <si>
    <t xml:space="preserve">               Federal</t>
  </si>
  <si>
    <t xml:space="preserve">                       AGI:</t>
  </si>
  <si>
    <t>Re-</t>
  </si>
  <si>
    <t>Effec-</t>
  </si>
  <si>
    <t>Federal</t>
  </si>
  <si>
    <t>turns</t>
  </si>
  <si>
    <t>tive</t>
  </si>
  <si>
    <t xml:space="preserve">  Computed NC Taxable Income</t>
  </si>
  <si>
    <t xml:space="preserve">  [includes returns with deficit]</t>
  </si>
  <si>
    <t xml:space="preserve">       Number of</t>
  </si>
  <si>
    <t xml:space="preserve">    Returns Filed</t>
  </si>
  <si>
    <t xml:space="preserve">         Resident</t>
  </si>
  <si>
    <t xml:space="preserve">     [Combined</t>
  </si>
  <si>
    <t xml:space="preserve">  Filing Statuses]</t>
  </si>
  <si>
    <t>No</t>
  </si>
  <si>
    <t>Gross</t>
  </si>
  <si>
    <t>% of</t>
  </si>
  <si>
    <t>Resi-</t>
  </si>
  <si>
    <t>dent</t>
  </si>
  <si>
    <t>as a</t>
  </si>
  <si>
    <t>$          1 -     3,999</t>
  </si>
  <si>
    <t xml:space="preserve">     4,000 -     9,999</t>
  </si>
  <si>
    <t xml:space="preserve"> 1,000,000 or more</t>
  </si>
  <si>
    <t xml:space="preserve">TABLE 7B.   TAX YEAR 2014 INDIVIDUAL INCOME TAX CALCULATION BY INCOME LEVEL BY DEDUCTION TYPE </t>
  </si>
  <si>
    <t xml:space="preserve">             D-400 Filing Financial Statistics:</t>
  </si>
  <si>
    <t xml:space="preserve">             Balance Tax Due/Overpayment</t>
  </si>
  <si>
    <t xml:space="preserve">     Balance Tax Due</t>
  </si>
  <si>
    <t xml:space="preserve">        Overpayment</t>
  </si>
  <si>
    <t>[Net Tax†</t>
  </si>
  <si>
    <t xml:space="preserve"> &gt; Pre-</t>
  </si>
  <si>
    <t xml:space="preserve"> &lt; Pre-</t>
  </si>
  <si>
    <t>payments]</t>
  </si>
  <si>
    <t xml:space="preserve">     Resident returns=returns filed by individuals who reportedly maintained permanent residence in North Carolina for the entire calendar year 2014 </t>
  </si>
  <si>
    <t xml:space="preserve">     Source: 2014 individual income tax extract.   Statistical summaries are compiled from personal income tax information extracted from tax year 2014 D-400, D-400 Sch S, and D-400TC forms processed within the DOR dynamic integrated</t>
  </si>
  <si>
    <t xml:space="preserve">     tax system during 2015; the extract is a composite database consisting of both audited and unaudited (edited and unedited) data that is subject to and may include inconsistencies resultant of taxpayer and/or processing error.</t>
  </si>
  <si>
    <t xml:space="preserve">     Number of returns filed with no tax liability=count of returns with $0 tax liability after application of tax credits</t>
  </si>
  <si>
    <t xml:space="preserve">   †Net Tax=Computed net tax liability (after application of tax credits) plus consumer use tax liability</t>
  </si>
  <si>
    <t>†††Effective tax rate for NCTI basis=Net Tax as a % of Computed NC Net Taxable Income [after residency proration] for returns with positive taxable income</t>
  </si>
  <si>
    <t xml:space="preserve">†††Effective tax rate for FAGI basis=Net Tax as a % of Federal Adjusted Gross Income </t>
  </si>
  <si>
    <t xml:space="preserve">     federal itemized deductions) include deductions for the following: qualified home mortgage interest and real estate property taxes (the sum of these deductions not to exceed $20,000), repayment of claim of right income, and</t>
  </si>
  <si>
    <t xml:space="preserve">     charitable contributions as allowed under the Code.  NC does not allow a deduction for state and local taxes and foreign income taxes, or for medical and dental expenses (deduction for medical and dental expenses reinstated for tax year 2015).</t>
  </si>
  <si>
    <t>Rate†††</t>
  </si>
  <si>
    <t xml:space="preserve">                Itemized Deductions††:</t>
  </si>
  <si>
    <t>NCTI Level</t>
  </si>
  <si>
    <t>FAGI Level</t>
  </si>
  <si>
    <t xml:space="preserve">  ††Claiming itemized deductions on the federal return 1040 Sch A is a prerequisite for claiming itemized deductions on the NC D-400 Sch S return.  Allowable itemized deductions provisions for NC tax purposes (no longer identical to allowable </t>
  </si>
  <si>
    <t>Taken</t>
  </si>
  <si>
    <t xml:space="preserve">     allowance provision; increases the allowable child tax credit for certain taxpayers; and either eliminates or allows to sunset other tax credits applicable to the personal income tax. </t>
  </si>
  <si>
    <t xml:space="preserve">     tax rates of 6%, 7%, and 7.75% with breaking points delineated according to filing status and taxable income); increases the NC standard deduction amount; redefines and limits allowable itemized deductions; eliminates the personal exemption </t>
  </si>
  <si>
    <t xml:space="preserve">                     RESIDENT RETURNS:  ITEMIZED DEDUCTIONS</t>
  </si>
  <si>
    <r>
      <t xml:space="preserve">     SL 2013-316, (HB998), </t>
    </r>
    <r>
      <rPr>
        <b/>
        <i/>
        <sz val="9"/>
        <rFont val="Times New Roman"/>
        <family val="1"/>
      </rPr>
      <t>An Act to Simplify the NC Tax Structure and to Reduce Individual and Business Tax Rates</t>
    </r>
    <r>
      <rPr>
        <b/>
        <sz val="9"/>
        <rFont val="Times New Roman"/>
        <family val="1"/>
      </rPr>
      <t xml:space="preserve"> (enacted July 23, 2013) establishes a flat rate structure [5.8% rate for tax year 2014] to replace the multitiered bracket system (utilized </t>
    </r>
  </si>
  <si>
    <r>
      <t xml:space="preserve">  ††In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 xml:space="preserve">or </t>
    </r>
    <r>
      <rPr>
        <b/>
        <sz val="9"/>
        <rFont val="Times New Roman"/>
        <family val="1"/>
      </rPr>
      <t>the itemized deductions amount allowable for NC tax purposes.</t>
    </r>
  </si>
  <si>
    <t xml:space="preserve">     Basic standard deduction allowances vary according to filing status: S=$7,500; MFJ/SS=$15,000; MFS=$7,500; and HoH=$12,000.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</si>
</sst>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0.0%"/>
    <numFmt numFmtId="165" formatCode="_(* #,##0_);_(* \(#,##0\);_(* &quot;-&quot;??_);_(@_)"/>
  </numFmts>
  <fonts count="6" x14ac:knownFonts="1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/>
      <top style="thin">
        <color rgb="FF999999"/>
      </top>
      <bottom/>
      <diagonal/>
    </border>
  </borders>
  <cellStyleXfs count="2">
    <xf numFmtId="0" fontId="0" fillId="0" borderId="0"/>
    <xf numFmtId="37" fontId="2" fillId="0" borderId="0"/>
  </cellStyleXfs>
  <cellXfs count="110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5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5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41" fontId="1" fillId="2" borderId="0" xfId="0" applyNumberFormat="1" applyFont="1" applyFill="1"/>
    <xf numFmtId="0" fontId="1" fillId="2" borderId="4" xfId="0" applyFont="1" applyFill="1" applyBorder="1"/>
    <xf numFmtId="165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7" xfId="0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5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10" xfId="0" applyNumberFormat="1" applyFont="1" applyFill="1" applyBorder="1"/>
    <xf numFmtId="4" fontId="1" fillId="2" borderId="10" xfId="0" applyNumberFormat="1" applyFont="1" applyFill="1" applyBorder="1"/>
    <xf numFmtId="10" fontId="1" fillId="2" borderId="11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1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4" fontId="1" fillId="3" borderId="2" xfId="0" applyNumberFormat="1" applyFont="1" applyFill="1" applyBorder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5" fontId="1" fillId="2" borderId="0" xfId="0" applyNumberFormat="1" applyFont="1" applyFill="1" applyAlignment="1">
      <alignment horizontal="left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0" fontId="0" fillId="4" borderId="12" xfId="0" applyFill="1" applyBorder="1"/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Continuous"/>
    </xf>
    <xf numFmtId="165" fontId="1" fillId="4" borderId="12" xfId="0" applyNumberFormat="1" applyFont="1" applyFill="1" applyBorder="1" applyAlignment="1">
      <alignment horizontal="centerContinuous"/>
    </xf>
    <xf numFmtId="37" fontId="1" fillId="4" borderId="12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3" fontId="0" fillId="2" borderId="0" xfId="0" applyNumberFormat="1" applyFill="1"/>
    <xf numFmtId="37" fontId="1" fillId="2" borderId="5" xfId="0" applyNumberFormat="1" applyFont="1" applyFill="1" applyBorder="1" applyAlignment="1">
      <alignment horizontal="right"/>
    </xf>
    <xf numFmtId="0" fontId="1" fillId="2" borderId="13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/>
    </xf>
    <xf numFmtId="41" fontId="1" fillId="2" borderId="5" xfId="0" applyNumberFormat="1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/>
    <xf numFmtId="37" fontId="1" fillId="3" borderId="2" xfId="0" applyNumberFormat="1" applyFont="1" applyFill="1" applyBorder="1"/>
    <xf numFmtId="4" fontId="1" fillId="3" borderId="5" xfId="0" applyNumberFormat="1" applyFont="1" applyFill="1" applyBorder="1"/>
    <xf numFmtId="4" fontId="1" fillId="3" borderId="10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164" fontId="1" fillId="3" borderId="2" xfId="0" applyNumberFormat="1" applyFont="1" applyFill="1" applyBorder="1"/>
    <xf numFmtId="164" fontId="1" fillId="2" borderId="18" xfId="0" applyNumberFormat="1" applyFont="1" applyFill="1" applyBorder="1" applyAlignment="1">
      <alignment horizontal="right"/>
    </xf>
    <xf numFmtId="164" fontId="1" fillId="3" borderId="10" xfId="0" applyNumberFormat="1" applyFont="1" applyFill="1" applyBorder="1"/>
    <xf numFmtId="3" fontId="1" fillId="2" borderId="10" xfId="0" applyNumberFormat="1" applyFont="1" applyFill="1" applyBorder="1" applyAlignment="1">
      <alignment horizontal="right"/>
    </xf>
    <xf numFmtId="3" fontId="1" fillId="3" borderId="10" xfId="0" applyNumberFormat="1" applyFont="1" applyFill="1" applyBorder="1"/>
    <xf numFmtId="0" fontId="0" fillId="4" borderId="7" xfId="0" applyFill="1" applyBorder="1"/>
    <xf numFmtId="0" fontId="1" fillId="2" borderId="1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37" fontId="1" fillId="3" borderId="5" xfId="0" applyNumberFormat="1" applyFont="1" applyFill="1" applyBorder="1"/>
    <xf numFmtId="3" fontId="1" fillId="3" borderId="5" xfId="0" applyNumberFormat="1" applyFont="1" applyFill="1" applyBorder="1"/>
    <xf numFmtId="41" fontId="1" fillId="2" borderId="10" xfId="0" applyNumberFormat="1" applyFont="1" applyFill="1" applyBorder="1"/>
    <xf numFmtId="3" fontId="1" fillId="2" borderId="5" xfId="0" applyNumberFormat="1" applyFont="1" applyFill="1" applyBorder="1"/>
    <xf numFmtId="0" fontId="1" fillId="2" borderId="21" xfId="0" applyFont="1" applyFill="1" applyBorder="1"/>
    <xf numFmtId="165" fontId="1" fillId="2" borderId="9" xfId="0" applyNumberFormat="1" applyFont="1" applyFill="1" applyBorder="1" applyAlignment="1">
      <alignment horizontal="center"/>
    </xf>
    <xf numFmtId="10" fontId="3" fillId="2" borderId="0" xfId="0" applyNumberFormat="1" applyFont="1" applyFill="1" applyBorder="1" applyAlignment="1">
      <alignment horizontal="right"/>
    </xf>
    <xf numFmtId="0" fontId="1" fillId="2" borderId="22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center"/>
    </xf>
    <xf numFmtId="3" fontId="1" fillId="5" borderId="23" xfId="0" applyNumberFormat="1" applyFont="1" applyFill="1" applyBorder="1"/>
    <xf numFmtId="3" fontId="1" fillId="5" borderId="24" xfId="0" applyNumberFormat="1" applyFont="1" applyFill="1" applyBorder="1"/>
    <xf numFmtId="3" fontId="1" fillId="5" borderId="25" xfId="0" applyNumberFormat="1" applyFont="1" applyFill="1" applyBorder="1"/>
    <xf numFmtId="3" fontId="1" fillId="5" borderId="0" xfId="0" applyNumberFormat="1" applyFont="1" applyFill="1"/>
    <xf numFmtId="37" fontId="1" fillId="2" borderId="2" xfId="0" applyNumberFormat="1" applyFont="1" applyFill="1" applyBorder="1" applyAlignment="1">
      <alignment horizontal="right"/>
    </xf>
    <xf numFmtId="0" fontId="3" fillId="2" borderId="0" xfId="0" applyFont="1" applyFill="1" applyAlignment="1"/>
    <xf numFmtId="0" fontId="4" fillId="2" borderId="0" xfId="0" applyFont="1" applyFill="1" applyAlignment="1"/>
    <xf numFmtId="3" fontId="3" fillId="2" borderId="0" xfId="0" applyNumberFormat="1" applyFont="1" applyFill="1" applyBorder="1" applyAlignment="1"/>
    <xf numFmtId="4" fontId="3" fillId="3" borderId="0" xfId="0" applyNumberFormat="1" applyFont="1" applyFill="1" applyBorder="1" applyAlignment="1"/>
    <xf numFmtId="3" fontId="4" fillId="2" borderId="0" xfId="0" applyNumberFormat="1" applyFont="1" applyFill="1" applyAlignment="1"/>
    <xf numFmtId="0" fontId="3" fillId="2" borderId="0" xfId="0" applyFont="1" applyFill="1" applyBorder="1" applyAlignment="1"/>
    <xf numFmtId="0" fontId="3" fillId="2" borderId="0" xfId="0" quotePrefix="1" applyFont="1" applyFill="1" applyAlignment="1"/>
    <xf numFmtId="37" fontId="3" fillId="2" borderId="0" xfId="0" applyNumberFormat="1" applyFont="1" applyFill="1" applyBorder="1" applyAlignment="1"/>
  </cellXfs>
  <cellStyles count="2">
    <cellStyle name="Normal" xfId="0" builtinId="0"/>
    <cellStyle name="Normal_00fsd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3"/>
  <sheetViews>
    <sheetView tabSelected="1" zoomScaleNormal="100" workbookViewId="0">
      <selection activeCell="B73" sqref="B73:W73"/>
    </sheetView>
  </sheetViews>
  <sheetFormatPr defaultRowHeight="10.5" customHeight="1" x14ac:dyDescent="0.2"/>
  <cols>
    <col min="1" max="1" width="12.7109375" style="11" customWidth="1"/>
    <col min="2" max="4" width="6.42578125" style="11" customWidth="1"/>
    <col min="5" max="5" width="9" style="11" customWidth="1"/>
    <col min="6" max="6" width="6.42578125" style="11" customWidth="1"/>
    <col min="7" max="7" width="9" style="11" customWidth="1"/>
    <col min="8" max="8" width="10.5703125" style="11" customWidth="1"/>
    <col min="9" max="9" width="6.7109375" style="11" customWidth="1"/>
    <col min="10" max="10" width="9.28515625" style="11" customWidth="1"/>
    <col min="11" max="11" width="10.140625" style="11" customWidth="1"/>
    <col min="12" max="12" width="6.42578125" style="11" customWidth="1"/>
    <col min="13" max="13" width="5.42578125" style="11" customWidth="1"/>
    <col min="14" max="14" width="9.85546875" style="11" customWidth="1"/>
    <col min="15" max="15" width="5.7109375" style="11" customWidth="1"/>
    <col min="16" max="17" width="10.7109375" style="11" customWidth="1"/>
    <col min="18" max="18" width="6.7109375" style="11" customWidth="1"/>
    <col min="19" max="19" width="10" style="11" customWidth="1"/>
    <col min="20" max="20" width="8" style="11" customWidth="1"/>
    <col min="21" max="21" width="9.7109375" style="11" customWidth="1"/>
    <col min="22" max="22" width="7.28515625" style="11" customWidth="1"/>
    <col min="23" max="23" width="5.85546875" style="11" customWidth="1"/>
    <col min="24" max="16384" width="9.140625" style="11"/>
  </cols>
  <sheetData>
    <row r="1" spans="1:23" ht="10.5" customHeight="1" x14ac:dyDescent="0.2">
      <c r="A1" s="42" t="s">
        <v>107</v>
      </c>
      <c r="B1" s="42"/>
      <c r="C1" s="28"/>
      <c r="D1" s="28"/>
      <c r="E1" s="28"/>
      <c r="F1" s="28"/>
      <c r="G1" s="28"/>
      <c r="H1" s="28"/>
      <c r="I1" s="28"/>
      <c r="J1" s="28"/>
      <c r="K1" s="29"/>
      <c r="L1" s="29"/>
      <c r="M1" s="29"/>
      <c r="N1" s="28"/>
      <c r="O1" s="28"/>
      <c r="P1" s="29"/>
      <c r="Q1" s="29"/>
      <c r="R1" s="29"/>
      <c r="S1" s="29"/>
      <c r="T1" s="29"/>
      <c r="U1" s="3"/>
      <c r="V1" s="3"/>
      <c r="W1" s="3"/>
    </row>
    <row r="2" spans="1:23" ht="10.5" customHeight="1" x14ac:dyDescent="0.2">
      <c r="A2" s="42"/>
      <c r="B2" s="42"/>
      <c r="C2" s="28"/>
      <c r="D2" s="28"/>
      <c r="E2" s="28"/>
      <c r="F2" s="28"/>
      <c r="G2" s="28"/>
      <c r="H2" s="28"/>
      <c r="I2" s="28"/>
      <c r="J2" s="28"/>
      <c r="K2" s="29"/>
      <c r="L2" s="29"/>
      <c r="M2" s="29"/>
      <c r="N2" s="28"/>
      <c r="O2" s="28"/>
      <c r="P2" s="29"/>
      <c r="Q2" s="29"/>
      <c r="R2" s="29"/>
      <c r="S2" s="29"/>
      <c r="T2" s="29"/>
      <c r="U2" s="3"/>
      <c r="V2" s="3"/>
      <c r="W2" s="3"/>
    </row>
    <row r="3" spans="1:23" ht="11.25" customHeight="1" thickBot="1" x14ac:dyDescent="0.25">
      <c r="J3" s="1" t="s">
        <v>133</v>
      </c>
      <c r="K3" s="5"/>
      <c r="L3" s="44"/>
      <c r="M3" s="44"/>
      <c r="N3" s="1"/>
      <c r="O3" s="5"/>
      <c r="P3" s="44"/>
      <c r="Q3" s="44"/>
      <c r="R3" s="44"/>
      <c r="S3" s="9"/>
      <c r="T3" s="4"/>
      <c r="U3" s="2"/>
      <c r="V3" s="2"/>
      <c r="W3" s="2"/>
    </row>
    <row r="4" spans="1:23" ht="10.5" customHeight="1" x14ac:dyDescent="0.2">
      <c r="A4" s="14"/>
      <c r="B4" s="53" t="s">
        <v>93</v>
      </c>
      <c r="C4" s="54"/>
      <c r="D4" s="59" t="s">
        <v>108</v>
      </c>
      <c r="E4" s="71"/>
      <c r="F4" s="71"/>
      <c r="G4" s="54"/>
      <c r="H4" s="54"/>
      <c r="I4" s="71"/>
      <c r="J4" s="53" t="s">
        <v>79</v>
      </c>
      <c r="K4" s="54"/>
      <c r="L4" s="59" t="s">
        <v>126</v>
      </c>
      <c r="M4" s="59"/>
      <c r="N4" s="59"/>
      <c r="O4" s="59"/>
      <c r="P4" s="53" t="s">
        <v>91</v>
      </c>
      <c r="Q4" s="71"/>
      <c r="R4" s="16"/>
      <c r="S4" s="15"/>
      <c r="T4" s="15"/>
      <c r="U4" s="17"/>
      <c r="V4" s="16"/>
      <c r="W4" s="43"/>
    </row>
    <row r="5" spans="1:23" ht="10.5" customHeight="1" x14ac:dyDescent="0.2">
      <c r="A5" s="2"/>
      <c r="B5" s="76" t="s">
        <v>94</v>
      </c>
      <c r="C5" s="68"/>
      <c r="D5" s="67" t="s">
        <v>109</v>
      </c>
      <c r="E5" s="10"/>
      <c r="F5" s="10"/>
      <c r="G5" s="68"/>
      <c r="H5" s="68" t="s">
        <v>80</v>
      </c>
      <c r="I5" s="6"/>
      <c r="J5" s="76" t="s">
        <v>81</v>
      </c>
      <c r="K5" s="68"/>
      <c r="L5" s="56"/>
      <c r="M5" s="60" t="s">
        <v>103</v>
      </c>
      <c r="N5" s="69"/>
      <c r="O5" s="60"/>
      <c r="P5" s="55" t="s">
        <v>92</v>
      </c>
      <c r="Q5" s="77"/>
      <c r="R5" s="18" t="s">
        <v>75</v>
      </c>
      <c r="S5" s="7"/>
      <c r="T5" s="7"/>
      <c r="U5" s="19" t="s">
        <v>82</v>
      </c>
      <c r="V5" s="18" t="s">
        <v>68</v>
      </c>
      <c r="W5" s="32"/>
    </row>
    <row r="6" spans="1:23" ht="10.5" customHeight="1" x14ac:dyDescent="0.2">
      <c r="A6" s="2"/>
      <c r="B6" s="76" t="s">
        <v>95</v>
      </c>
      <c r="C6" s="68"/>
      <c r="D6" s="95" t="s">
        <v>110</v>
      </c>
      <c r="E6" s="96"/>
      <c r="F6" s="95" t="s">
        <v>111</v>
      </c>
      <c r="G6" s="96"/>
      <c r="H6" s="68" t="s">
        <v>83</v>
      </c>
      <c r="I6" s="6" t="s">
        <v>68</v>
      </c>
      <c r="J6" s="76" t="s">
        <v>84</v>
      </c>
      <c r="K6" s="68"/>
      <c r="L6" s="76"/>
      <c r="M6" s="6" t="s">
        <v>100</v>
      </c>
      <c r="N6" s="6"/>
      <c r="O6" s="18"/>
      <c r="P6" s="60"/>
      <c r="Q6" s="60"/>
      <c r="R6" s="68" t="s">
        <v>76</v>
      </c>
      <c r="S6" s="7"/>
      <c r="T6" s="20"/>
      <c r="U6" s="19" t="s">
        <v>7</v>
      </c>
      <c r="V6" s="18" t="s">
        <v>69</v>
      </c>
      <c r="W6" s="6"/>
    </row>
    <row r="7" spans="1:23" ht="10.5" customHeight="1" x14ac:dyDescent="0.2">
      <c r="A7" s="2"/>
      <c r="B7" s="76" t="s">
        <v>96</v>
      </c>
      <c r="C7" s="68"/>
      <c r="D7" s="56"/>
      <c r="E7" s="60" t="s">
        <v>112</v>
      </c>
      <c r="F7" s="56"/>
      <c r="G7" s="60" t="s">
        <v>112</v>
      </c>
      <c r="H7" s="68" t="s">
        <v>17</v>
      </c>
      <c r="I7" s="6" t="s">
        <v>69</v>
      </c>
      <c r="J7" s="6" t="s">
        <v>85</v>
      </c>
      <c r="K7" s="68"/>
      <c r="L7" s="18"/>
      <c r="M7" s="18" t="s">
        <v>101</v>
      </c>
      <c r="N7" s="6"/>
      <c r="O7" s="18" t="s">
        <v>68</v>
      </c>
      <c r="P7" s="7"/>
      <c r="Q7" s="7"/>
      <c r="R7" s="18" t="s">
        <v>77</v>
      </c>
      <c r="S7" s="7" t="s">
        <v>9</v>
      </c>
      <c r="T7" s="7"/>
      <c r="U7" s="19" t="s">
        <v>70</v>
      </c>
      <c r="V7" s="18" t="s">
        <v>6</v>
      </c>
      <c r="W7" s="20" t="s">
        <v>87</v>
      </c>
    </row>
    <row r="8" spans="1:23" ht="10.5" customHeight="1" x14ac:dyDescent="0.2">
      <c r="A8" s="2"/>
      <c r="B8" s="55" t="s">
        <v>97</v>
      </c>
      <c r="C8" s="86"/>
      <c r="D8" s="6" t="s">
        <v>25</v>
      </c>
      <c r="E8" s="18" t="s">
        <v>113</v>
      </c>
      <c r="F8" s="6" t="s">
        <v>25</v>
      </c>
      <c r="G8" s="18" t="s">
        <v>114</v>
      </c>
      <c r="H8" s="68" t="s">
        <v>18</v>
      </c>
      <c r="I8" s="6" t="s">
        <v>88</v>
      </c>
      <c r="J8" s="84"/>
      <c r="K8" s="72"/>
      <c r="L8" s="6" t="s">
        <v>25</v>
      </c>
      <c r="M8" s="23" t="s">
        <v>102</v>
      </c>
      <c r="N8" s="6"/>
      <c r="O8" s="18" t="s">
        <v>69</v>
      </c>
      <c r="P8" s="6" t="s">
        <v>19</v>
      </c>
      <c r="Q8" s="6" t="s">
        <v>20</v>
      </c>
      <c r="R8" s="7" t="s">
        <v>26</v>
      </c>
      <c r="S8" s="7" t="s">
        <v>99</v>
      </c>
      <c r="T8" s="20" t="s">
        <v>8</v>
      </c>
      <c r="U8" s="19" t="s">
        <v>71</v>
      </c>
      <c r="V8" s="18" t="s">
        <v>7</v>
      </c>
      <c r="W8" s="20" t="s">
        <v>90</v>
      </c>
    </row>
    <row r="9" spans="1:23" ht="10.5" customHeight="1" x14ac:dyDescent="0.2">
      <c r="A9" s="2"/>
      <c r="B9" s="18"/>
      <c r="C9" s="68" t="s">
        <v>98</v>
      </c>
      <c r="D9" s="22" t="s">
        <v>26</v>
      </c>
      <c r="E9" s="18" t="s">
        <v>115</v>
      </c>
      <c r="F9" s="22" t="s">
        <v>26</v>
      </c>
      <c r="G9" s="18" t="s">
        <v>115</v>
      </c>
      <c r="H9" s="68" t="s">
        <v>21</v>
      </c>
      <c r="I9" s="10" t="s">
        <v>83</v>
      </c>
      <c r="J9" s="6"/>
      <c r="K9" s="85"/>
      <c r="L9" s="22" t="s">
        <v>26</v>
      </c>
      <c r="M9" s="18" t="s">
        <v>86</v>
      </c>
      <c r="N9" s="6" t="s">
        <v>66</v>
      </c>
      <c r="O9" s="18" t="s">
        <v>78</v>
      </c>
      <c r="P9" s="21" t="s">
        <v>22</v>
      </c>
      <c r="Q9" s="7" t="s">
        <v>22</v>
      </c>
      <c r="R9" s="7" t="s">
        <v>88</v>
      </c>
      <c r="S9" s="7" t="s">
        <v>28</v>
      </c>
      <c r="T9" s="7" t="s">
        <v>10</v>
      </c>
      <c r="U9" s="19" t="s">
        <v>72</v>
      </c>
      <c r="V9" s="18" t="s">
        <v>11</v>
      </c>
      <c r="W9" s="20" t="s">
        <v>7</v>
      </c>
    </row>
    <row r="10" spans="1:23" ht="10.5" customHeight="1" x14ac:dyDescent="0.2">
      <c r="A10" s="2"/>
      <c r="B10" s="18" t="s">
        <v>7</v>
      </c>
      <c r="C10" s="68" t="s">
        <v>7</v>
      </c>
      <c r="D10" s="10" t="s">
        <v>27</v>
      </c>
      <c r="E10" s="18" t="s">
        <v>62</v>
      </c>
      <c r="F10" s="10" t="s">
        <v>27</v>
      </c>
      <c r="G10" s="18" t="s">
        <v>62</v>
      </c>
      <c r="H10" s="68" t="s">
        <v>23</v>
      </c>
      <c r="I10" s="10" t="s">
        <v>67</v>
      </c>
      <c r="J10" s="70" t="s">
        <v>12</v>
      </c>
      <c r="K10" s="23" t="s">
        <v>2</v>
      </c>
      <c r="L10" s="10" t="s">
        <v>27</v>
      </c>
      <c r="M10" s="23" t="s">
        <v>89</v>
      </c>
      <c r="N10" s="70" t="s">
        <v>62</v>
      </c>
      <c r="O10" s="18" t="s">
        <v>67</v>
      </c>
      <c r="P10" s="6" t="s">
        <v>24</v>
      </c>
      <c r="Q10" s="6" t="s">
        <v>24</v>
      </c>
      <c r="R10" s="6" t="s">
        <v>83</v>
      </c>
      <c r="S10" s="7" t="s">
        <v>70</v>
      </c>
      <c r="T10" s="7" t="s">
        <v>130</v>
      </c>
      <c r="U10" s="19" t="s">
        <v>73</v>
      </c>
      <c r="V10" s="18" t="s">
        <v>13</v>
      </c>
      <c r="W10" s="20" t="s">
        <v>125</v>
      </c>
    </row>
    <row r="11" spans="1:23" ht="10.5" customHeight="1" thickBot="1" x14ac:dyDescent="0.25">
      <c r="A11" s="24"/>
      <c r="B11" s="26" t="s">
        <v>70</v>
      </c>
      <c r="C11" s="87" t="s">
        <v>70</v>
      </c>
      <c r="D11" s="26" t="s">
        <v>74</v>
      </c>
      <c r="E11" s="25" t="s">
        <v>3</v>
      </c>
      <c r="F11" s="26" t="s">
        <v>74</v>
      </c>
      <c r="G11" s="26" t="s">
        <v>3</v>
      </c>
      <c r="H11" s="68" t="s">
        <v>3</v>
      </c>
      <c r="I11" s="10" t="s">
        <v>3</v>
      </c>
      <c r="J11" s="6" t="s">
        <v>3</v>
      </c>
      <c r="K11" s="18" t="s">
        <v>3</v>
      </c>
      <c r="L11" s="26" t="s">
        <v>74</v>
      </c>
      <c r="M11" s="19" t="s">
        <v>14</v>
      </c>
      <c r="N11" s="25" t="s">
        <v>3</v>
      </c>
      <c r="O11" s="26" t="s">
        <v>3</v>
      </c>
      <c r="P11" s="6" t="s">
        <v>3</v>
      </c>
      <c r="Q11" s="7" t="s">
        <v>3</v>
      </c>
      <c r="R11" s="19" t="s">
        <v>14</v>
      </c>
      <c r="S11" s="93" t="s">
        <v>3</v>
      </c>
      <c r="T11" s="7" t="s">
        <v>3</v>
      </c>
      <c r="U11" s="19" t="s">
        <v>3</v>
      </c>
      <c r="V11" s="19" t="s">
        <v>3</v>
      </c>
      <c r="W11" s="19" t="s">
        <v>14</v>
      </c>
    </row>
    <row r="12" spans="1:23" ht="11.25" customHeight="1" thickBot="1" x14ac:dyDescent="0.25">
      <c r="A12" s="45" t="s">
        <v>127</v>
      </c>
      <c r="B12" s="49"/>
      <c r="C12" s="49"/>
      <c r="D12" s="49"/>
      <c r="E12" s="49"/>
      <c r="F12" s="49"/>
      <c r="G12" s="49"/>
      <c r="H12" s="49"/>
      <c r="I12" s="49"/>
      <c r="J12" s="45"/>
      <c r="K12" s="48" t="s">
        <v>16</v>
      </c>
      <c r="L12" s="48"/>
      <c r="M12" s="48"/>
      <c r="N12" s="46"/>
      <c r="O12" s="48"/>
      <c r="P12" s="46"/>
      <c r="Q12" s="47"/>
      <c r="R12" s="47"/>
      <c r="S12" s="47"/>
      <c r="T12" s="47"/>
      <c r="U12" s="46"/>
      <c r="V12" s="46"/>
      <c r="W12" s="46"/>
    </row>
    <row r="13" spans="1:23" ht="10.5" customHeight="1" x14ac:dyDescent="0.2">
      <c r="A13" s="2" t="s">
        <v>0</v>
      </c>
      <c r="B13" s="61">
        <f t="shared" ref="B13" si="0">L13-C13</f>
        <v>0</v>
      </c>
      <c r="C13" s="36">
        <v>45949</v>
      </c>
      <c r="D13" s="36">
        <v>331</v>
      </c>
      <c r="E13" s="36">
        <v>71083</v>
      </c>
      <c r="F13" s="36">
        <v>13811</v>
      </c>
      <c r="G13" s="36">
        <v>18468500.48</v>
      </c>
      <c r="H13" s="36">
        <v>130369347.75</v>
      </c>
      <c r="I13" s="36">
        <f>H13/L13</f>
        <v>2837.261915384448</v>
      </c>
      <c r="J13" s="36">
        <v>94666487</v>
      </c>
      <c r="K13" s="36">
        <v>1676545891.5599999</v>
      </c>
      <c r="L13" s="97">
        <v>45949</v>
      </c>
      <c r="M13" s="73">
        <v>6.35683731122757E-2</v>
      </c>
      <c r="N13" s="36">
        <v>521238409.75</v>
      </c>
      <c r="O13" s="36">
        <f>N13/L13</f>
        <v>11343.846650634399</v>
      </c>
      <c r="P13" s="58">
        <v>-1972748466.5599999</v>
      </c>
      <c r="Q13" s="58">
        <v>-1972748467</v>
      </c>
      <c r="R13" s="73">
        <f>P13/H13</f>
        <v>-15.131996137182483</v>
      </c>
      <c r="S13" s="13">
        <v>0</v>
      </c>
      <c r="T13" s="61">
        <v>0</v>
      </c>
      <c r="U13" s="61">
        <v>0</v>
      </c>
      <c r="V13" s="38">
        <v>0</v>
      </c>
      <c r="W13" s="38">
        <v>0</v>
      </c>
    </row>
    <row r="14" spans="1:23" ht="10.5" customHeight="1" x14ac:dyDescent="0.2">
      <c r="A14" s="2" t="s">
        <v>63</v>
      </c>
      <c r="B14" s="62">
        <v>4331</v>
      </c>
      <c r="C14" s="62">
        <v>399</v>
      </c>
      <c r="D14" s="62">
        <v>1962</v>
      </c>
      <c r="E14" s="62">
        <v>111269.42</v>
      </c>
      <c r="F14" s="62">
        <v>2190</v>
      </c>
      <c r="G14" s="62">
        <v>1321153</v>
      </c>
      <c r="H14" s="62">
        <v>127533308.33000001</v>
      </c>
      <c r="I14" s="52">
        <f>H14/L14</f>
        <v>26962.644467230446</v>
      </c>
      <c r="J14" s="52">
        <v>1757782</v>
      </c>
      <c r="K14" s="52">
        <v>73148393.939999998</v>
      </c>
      <c r="L14" s="98">
        <v>4730</v>
      </c>
      <c r="M14" s="74">
        <v>2.8245213839557599E-2</v>
      </c>
      <c r="N14" s="52">
        <v>51634192</v>
      </c>
      <c r="O14" s="52">
        <f>N14/L14</f>
        <v>10916.319661733614</v>
      </c>
      <c r="P14" s="101">
        <v>4508504.3899999997</v>
      </c>
      <c r="Q14" s="101">
        <v>4508505</v>
      </c>
      <c r="R14" s="74">
        <f>P14/H14</f>
        <v>3.5351583433670335E-2</v>
      </c>
      <c r="S14" s="63">
        <v>261478</v>
      </c>
      <c r="T14" s="62">
        <v>21413</v>
      </c>
      <c r="U14" s="62">
        <v>240065</v>
      </c>
      <c r="V14" s="31">
        <f>U14/L14</f>
        <v>50.753699788583511</v>
      </c>
      <c r="W14" s="30">
        <f>U14/Q14</f>
        <v>5.3247140681889009E-2</v>
      </c>
    </row>
    <row r="15" spans="1:23" ht="10.5" customHeight="1" x14ac:dyDescent="0.2">
      <c r="A15" s="2" t="s">
        <v>64</v>
      </c>
      <c r="B15" s="62">
        <v>4121</v>
      </c>
      <c r="C15" s="62">
        <v>180</v>
      </c>
      <c r="D15" s="62">
        <v>2151</v>
      </c>
      <c r="E15" s="62">
        <v>320259</v>
      </c>
      <c r="F15" s="62">
        <v>1934</v>
      </c>
      <c r="G15" s="62">
        <v>1254922</v>
      </c>
      <c r="H15" s="62">
        <v>129810104</v>
      </c>
      <c r="I15" s="52">
        <f>H15/L15</f>
        <v>30181.377354103697</v>
      </c>
      <c r="J15" s="52">
        <v>993258</v>
      </c>
      <c r="K15" s="52">
        <v>65350684</v>
      </c>
      <c r="L15" s="98">
        <v>4301</v>
      </c>
      <c r="M15" s="74">
        <v>2.64020527427196E-2</v>
      </c>
      <c r="N15" s="52">
        <v>52582884</v>
      </c>
      <c r="O15" s="52">
        <f>N15/L15</f>
        <v>12225.734480353407</v>
      </c>
      <c r="P15" s="101">
        <v>12869794</v>
      </c>
      <c r="Q15" s="101">
        <v>12869794</v>
      </c>
      <c r="R15" s="74">
        <f t="shared" ref="R15:R36" si="1">P15/H15</f>
        <v>9.9143237725161981E-2</v>
      </c>
      <c r="S15" s="63">
        <v>746460</v>
      </c>
      <c r="T15" s="62">
        <v>53658</v>
      </c>
      <c r="U15" s="62">
        <v>692802</v>
      </c>
      <c r="V15" s="31">
        <f>U15/L15</f>
        <v>161.07928388746802</v>
      </c>
      <c r="W15" s="30">
        <f>U15/Q15</f>
        <v>5.3831630871480927E-2</v>
      </c>
    </row>
    <row r="16" spans="1:23" ht="10.5" customHeight="1" x14ac:dyDescent="0.2">
      <c r="A16" s="2" t="s">
        <v>65</v>
      </c>
      <c r="B16" s="62">
        <v>4324</v>
      </c>
      <c r="C16" s="62">
        <v>97</v>
      </c>
      <c r="D16" s="62">
        <v>2286</v>
      </c>
      <c r="E16" s="62">
        <v>522341</v>
      </c>
      <c r="F16" s="62">
        <v>1984</v>
      </c>
      <c r="G16" s="62">
        <v>1453377</v>
      </c>
      <c r="H16" s="62">
        <v>136369443.62</v>
      </c>
      <c r="I16" s="52">
        <f>H16/L16</f>
        <v>30845.836602578602</v>
      </c>
      <c r="J16" s="52">
        <v>2147104</v>
      </c>
      <c r="K16" s="52">
        <v>59938010</v>
      </c>
      <c r="L16" s="98">
        <v>4421</v>
      </c>
      <c r="M16" s="74">
        <v>2.9121736896535799E-2</v>
      </c>
      <c r="N16" s="52">
        <v>56453430</v>
      </c>
      <c r="O16" s="52">
        <f>N16/L16</f>
        <v>12769.380230717032</v>
      </c>
      <c r="P16" s="101">
        <v>22125107.620000001</v>
      </c>
      <c r="Q16" s="101">
        <v>22125108</v>
      </c>
      <c r="R16" s="74">
        <f t="shared" si="1"/>
        <v>0.16224387980677457</v>
      </c>
      <c r="S16" s="63">
        <v>1283238</v>
      </c>
      <c r="T16" s="62">
        <v>83966</v>
      </c>
      <c r="U16" s="62">
        <v>1199272</v>
      </c>
      <c r="V16" s="31">
        <f>U16/L16</f>
        <v>271.26713413254919</v>
      </c>
      <c r="W16" s="30">
        <f>U16/Q16</f>
        <v>5.4204119591190245E-2</v>
      </c>
    </row>
    <row r="17" spans="1:23" ht="10.5" customHeight="1" x14ac:dyDescent="0.2">
      <c r="A17" s="2" t="s">
        <v>46</v>
      </c>
      <c r="B17" s="62">
        <v>9420</v>
      </c>
      <c r="C17" s="62">
        <v>73</v>
      </c>
      <c r="D17" s="62">
        <v>5142</v>
      </c>
      <c r="E17" s="62">
        <v>1736000.69</v>
      </c>
      <c r="F17" s="62">
        <v>4194</v>
      </c>
      <c r="G17" s="62">
        <v>2844727</v>
      </c>
      <c r="H17" s="62">
        <v>322200858.56999999</v>
      </c>
      <c r="I17" s="52">
        <f>H17/L17</f>
        <v>33940.888925524072</v>
      </c>
      <c r="J17" s="52">
        <v>3391361</v>
      </c>
      <c r="K17" s="52">
        <v>123084393.3</v>
      </c>
      <c r="L17" s="98">
        <v>9493</v>
      </c>
      <c r="M17" s="74">
        <v>3.4845264707285828E-2</v>
      </c>
      <c r="N17" s="52">
        <v>126456454</v>
      </c>
      <c r="O17" s="52">
        <f t="shared" ref="O17:O35" si="2">N17/L17</f>
        <v>13321.02117349626</v>
      </c>
      <c r="P17" s="101">
        <v>76051372.270000011</v>
      </c>
      <c r="Q17" s="101">
        <v>76051373</v>
      </c>
      <c r="R17" s="74">
        <f t="shared" si="1"/>
        <v>0.23603714964489275</v>
      </c>
      <c r="S17" s="63">
        <v>4411008</v>
      </c>
      <c r="T17" s="62">
        <v>216268</v>
      </c>
      <c r="U17" s="62">
        <v>4194740</v>
      </c>
      <c r="V17" s="31">
        <f>U17/L17</f>
        <v>441.87717265353416</v>
      </c>
      <c r="W17" s="30">
        <f>U17/Q17</f>
        <v>5.5156663641036434E-2</v>
      </c>
    </row>
    <row r="18" spans="1:23" ht="10.5" customHeight="1" x14ac:dyDescent="0.2">
      <c r="A18" s="2" t="s">
        <v>45</v>
      </c>
      <c r="B18" s="62">
        <v>1493</v>
      </c>
      <c r="C18" s="62">
        <v>8</v>
      </c>
      <c r="D18" s="62">
        <v>782</v>
      </c>
      <c r="E18" s="62">
        <v>329391</v>
      </c>
      <c r="F18" s="62">
        <v>701</v>
      </c>
      <c r="G18" s="62">
        <v>449286</v>
      </c>
      <c r="H18" s="62">
        <v>54489858.310000002</v>
      </c>
      <c r="I18" s="52">
        <f>H18/L18</f>
        <v>36302.370626249169</v>
      </c>
      <c r="J18" s="52">
        <v>256910</v>
      </c>
      <c r="K18" s="52">
        <v>18929006</v>
      </c>
      <c r="L18" s="98">
        <v>1501</v>
      </c>
      <c r="M18" s="74">
        <v>3.7543771885942968E-2</v>
      </c>
      <c r="N18" s="52">
        <v>20342114</v>
      </c>
      <c r="O18" s="52">
        <f t="shared" si="2"/>
        <v>13552.374417055296</v>
      </c>
      <c r="P18" s="101">
        <v>15475648.310000001</v>
      </c>
      <c r="Q18" s="101">
        <v>15475648</v>
      </c>
      <c r="R18" s="74">
        <f t="shared" si="1"/>
        <v>0.28400969996943271</v>
      </c>
      <c r="S18" s="63">
        <v>897576</v>
      </c>
      <c r="T18" s="62">
        <v>43359</v>
      </c>
      <c r="U18" s="62">
        <v>854217</v>
      </c>
      <c r="V18" s="31">
        <f t="shared" ref="V18:V36" si="3">U18/L18</f>
        <v>569.09860093271152</v>
      </c>
      <c r="W18" s="30">
        <f>U18/Q18</f>
        <v>5.5197494799571561E-2</v>
      </c>
    </row>
    <row r="19" spans="1:23" ht="10.5" customHeight="1" x14ac:dyDescent="0.2">
      <c r="A19" s="2" t="s">
        <v>44</v>
      </c>
      <c r="B19" s="62">
        <v>5102</v>
      </c>
      <c r="C19" s="62">
        <v>25</v>
      </c>
      <c r="D19" s="62">
        <v>2682</v>
      </c>
      <c r="E19" s="62">
        <v>1207997</v>
      </c>
      <c r="F19" s="62">
        <v>2380</v>
      </c>
      <c r="G19" s="62">
        <v>1682242</v>
      </c>
      <c r="H19" s="62">
        <v>196489790</v>
      </c>
      <c r="I19" s="52">
        <f>H19/L19</f>
        <v>38324.515311098105</v>
      </c>
      <c r="J19" s="52">
        <v>1324432</v>
      </c>
      <c r="K19" s="52">
        <v>67776389</v>
      </c>
      <c r="L19" s="98">
        <v>5127</v>
      </c>
      <c r="M19" s="74">
        <v>3.89279070650317E-2</v>
      </c>
      <c r="N19" s="52">
        <v>70022413</v>
      </c>
      <c r="O19" s="52">
        <f t="shared" si="2"/>
        <v>13657.580066315584</v>
      </c>
      <c r="P19" s="101">
        <v>60015420</v>
      </c>
      <c r="Q19" s="101">
        <v>60015420</v>
      </c>
      <c r="R19" s="74">
        <f t="shared" si="1"/>
        <v>0.30543785506615889</v>
      </c>
      <c r="S19" s="63">
        <v>3480871</v>
      </c>
      <c r="T19" s="62">
        <v>143752</v>
      </c>
      <c r="U19" s="62">
        <v>3337119</v>
      </c>
      <c r="V19" s="31">
        <f t="shared" si="3"/>
        <v>650.89116442363957</v>
      </c>
      <c r="W19" s="30">
        <f>U19/Q19</f>
        <v>5.560435967956235E-2</v>
      </c>
    </row>
    <row r="20" spans="1:23" ht="10.5" customHeight="1" x14ac:dyDescent="0.2">
      <c r="A20" s="2" t="s">
        <v>43</v>
      </c>
      <c r="B20" s="62">
        <v>5801</v>
      </c>
      <c r="C20" s="62">
        <v>21</v>
      </c>
      <c r="D20" s="62">
        <v>3076</v>
      </c>
      <c r="E20" s="62">
        <v>1528098.2</v>
      </c>
      <c r="F20" s="62">
        <v>2695</v>
      </c>
      <c r="G20" s="62">
        <v>1813320</v>
      </c>
      <c r="H20" s="62">
        <v>231181195.36000001</v>
      </c>
      <c r="I20" s="52">
        <f>H20/L20</f>
        <v>39708.209440054969</v>
      </c>
      <c r="J20" s="52">
        <v>1115251</v>
      </c>
      <c r="K20" s="52">
        <v>72186554</v>
      </c>
      <c r="L20" s="98">
        <v>5822</v>
      </c>
      <c r="M20" s="74">
        <v>4.3483456568825157E-2</v>
      </c>
      <c r="N20" s="52">
        <v>79301549</v>
      </c>
      <c r="O20" s="52">
        <f t="shared" si="2"/>
        <v>13621.014943318447</v>
      </c>
      <c r="P20" s="101">
        <v>80808343.359999999</v>
      </c>
      <c r="Q20" s="101">
        <v>80808343</v>
      </c>
      <c r="R20" s="74">
        <f t="shared" si="1"/>
        <v>0.34954548631935056</v>
      </c>
      <c r="S20" s="63">
        <v>4686882</v>
      </c>
      <c r="T20" s="62">
        <v>173707</v>
      </c>
      <c r="U20" s="62">
        <v>4513175</v>
      </c>
      <c r="V20" s="31">
        <f t="shared" si="3"/>
        <v>775.19323256612847</v>
      </c>
      <c r="W20" s="30">
        <f t="shared" ref="W20:W27" si="4">U20/Q20</f>
        <v>5.5850359411527592E-2</v>
      </c>
    </row>
    <row r="21" spans="1:23" ht="10.5" customHeight="1" x14ac:dyDescent="0.2">
      <c r="A21" s="2" t="s">
        <v>42</v>
      </c>
      <c r="B21" s="62">
        <v>5191</v>
      </c>
      <c r="C21" s="62">
        <v>17</v>
      </c>
      <c r="D21" s="62">
        <v>2746</v>
      </c>
      <c r="E21" s="62">
        <v>1515798.61</v>
      </c>
      <c r="F21" s="62">
        <v>2412</v>
      </c>
      <c r="G21" s="62">
        <v>1528136</v>
      </c>
      <c r="H21" s="62">
        <v>217279182</v>
      </c>
      <c r="I21" s="52">
        <f>H21/L21</f>
        <v>41720.273041474655</v>
      </c>
      <c r="J21" s="52">
        <v>2003470</v>
      </c>
      <c r="K21" s="52">
        <v>64496838.980000004</v>
      </c>
      <c r="L21" s="98">
        <v>5208</v>
      </c>
      <c r="M21" s="74">
        <v>4.6444432553908718E-2</v>
      </c>
      <c r="N21" s="52">
        <v>71409777</v>
      </c>
      <c r="O21" s="52">
        <f t="shared" si="2"/>
        <v>13711.554723502304</v>
      </c>
      <c r="P21" s="101">
        <v>83376036.020000011</v>
      </c>
      <c r="Q21" s="101">
        <v>83376036</v>
      </c>
      <c r="R21" s="74">
        <f t="shared" si="1"/>
        <v>0.38372767815372211</v>
      </c>
      <c r="S21" s="63">
        <v>4835856</v>
      </c>
      <c r="T21" s="62">
        <v>165186</v>
      </c>
      <c r="U21" s="62">
        <v>4670670</v>
      </c>
      <c r="V21" s="31">
        <f t="shared" si="3"/>
        <v>896.82603686635946</v>
      </c>
      <c r="W21" s="30">
        <f t="shared" si="4"/>
        <v>5.6019333900690603E-2</v>
      </c>
    </row>
    <row r="22" spans="1:23" ht="10.5" customHeight="1" x14ac:dyDescent="0.2">
      <c r="A22" s="2" t="s">
        <v>41</v>
      </c>
      <c r="B22" s="62">
        <v>8158</v>
      </c>
      <c r="C22" s="62">
        <v>25</v>
      </c>
      <c r="D22" s="62">
        <v>4075</v>
      </c>
      <c r="E22" s="62">
        <v>2433553</v>
      </c>
      <c r="F22" s="62">
        <v>4040</v>
      </c>
      <c r="G22" s="62">
        <v>2472089.9699999997</v>
      </c>
      <c r="H22" s="62">
        <v>351704471.02999997</v>
      </c>
      <c r="I22" s="52">
        <f>H22/L22</f>
        <v>42979.893807894412</v>
      </c>
      <c r="J22" s="52">
        <v>1902173</v>
      </c>
      <c r="K22" s="52">
        <v>91115077.640000001</v>
      </c>
      <c r="L22" s="98">
        <v>8183</v>
      </c>
      <c r="M22" s="74">
        <v>5.1878478958246162E-2</v>
      </c>
      <c r="N22" s="52">
        <v>110906197</v>
      </c>
      <c r="O22" s="52">
        <f t="shared" si="2"/>
        <v>13553.244164731761</v>
      </c>
      <c r="P22" s="101">
        <v>151585369.39000002</v>
      </c>
      <c r="Q22" s="101">
        <v>151585369</v>
      </c>
      <c r="R22" s="74">
        <f t="shared" si="1"/>
        <v>0.43100211079508843</v>
      </c>
      <c r="S22" s="63">
        <v>8791937</v>
      </c>
      <c r="T22" s="62">
        <v>303508</v>
      </c>
      <c r="U22" s="62">
        <v>8488429</v>
      </c>
      <c r="V22" s="31">
        <f t="shared" si="3"/>
        <v>1037.3248197482585</v>
      </c>
      <c r="W22" s="30">
        <f t="shared" si="4"/>
        <v>5.5997680092727153E-2</v>
      </c>
    </row>
    <row r="23" spans="1:23" ht="10.5" customHeight="1" x14ac:dyDescent="0.2">
      <c r="A23" s="2" t="s">
        <v>40</v>
      </c>
      <c r="B23" s="62">
        <v>3507</v>
      </c>
      <c r="C23" s="62">
        <v>8</v>
      </c>
      <c r="D23" s="62">
        <v>1697</v>
      </c>
      <c r="E23" s="62">
        <v>1062940</v>
      </c>
      <c r="F23" s="62">
        <v>1788</v>
      </c>
      <c r="G23" s="62">
        <v>1043976</v>
      </c>
      <c r="H23" s="62">
        <v>160969853</v>
      </c>
      <c r="I23" s="52">
        <f>H23/L23</f>
        <v>45795.121763869131</v>
      </c>
      <c r="J23" s="52">
        <v>1912687</v>
      </c>
      <c r="K23" s="52">
        <v>41734389</v>
      </c>
      <c r="L23" s="98">
        <v>3515</v>
      </c>
      <c r="M23" s="74">
        <v>5.6629611728693408E-2</v>
      </c>
      <c r="N23" s="52">
        <v>48651779</v>
      </c>
      <c r="O23" s="52">
        <f t="shared" si="2"/>
        <v>13841.188904694169</v>
      </c>
      <c r="P23" s="101">
        <v>72496372</v>
      </c>
      <c r="Q23" s="101">
        <v>72496372</v>
      </c>
      <c r="R23" s="74">
        <f t="shared" si="1"/>
        <v>0.45037235636911466</v>
      </c>
      <c r="S23" s="63">
        <v>4204795</v>
      </c>
      <c r="T23" s="62">
        <v>119297</v>
      </c>
      <c r="U23" s="62">
        <v>4085498</v>
      </c>
      <c r="V23" s="31">
        <f t="shared" si="3"/>
        <v>1162.3038406827879</v>
      </c>
      <c r="W23" s="30">
        <f t="shared" si="4"/>
        <v>5.6354516609465645E-2</v>
      </c>
    </row>
    <row r="24" spans="1:23" ht="10.5" customHeight="1" x14ac:dyDescent="0.2">
      <c r="A24" s="2" t="s">
        <v>39</v>
      </c>
      <c r="B24" s="62">
        <v>11181</v>
      </c>
      <c r="C24" s="62">
        <v>44</v>
      </c>
      <c r="D24" s="62">
        <v>5571</v>
      </c>
      <c r="E24" s="62">
        <v>3469611</v>
      </c>
      <c r="F24" s="62">
        <v>5551</v>
      </c>
      <c r="G24" s="62">
        <v>3505817.18</v>
      </c>
      <c r="H24" s="62">
        <v>531123813.62</v>
      </c>
      <c r="I24" s="52">
        <f>H24/L24</f>
        <v>47316.152661024498</v>
      </c>
      <c r="J24" s="52">
        <v>2414329</v>
      </c>
      <c r="K24" s="52">
        <v>121869956</v>
      </c>
      <c r="L24" s="98">
        <v>11225</v>
      </c>
      <c r="M24" s="74">
        <v>6.5067560125903562E-2</v>
      </c>
      <c r="N24" s="52">
        <v>151779342</v>
      </c>
      <c r="O24" s="52">
        <f t="shared" si="2"/>
        <v>13521.544944320713</v>
      </c>
      <c r="P24" s="101">
        <v>259888844.62</v>
      </c>
      <c r="Q24" s="101">
        <v>259888845</v>
      </c>
      <c r="R24" s="74">
        <f t="shared" si="1"/>
        <v>0.4893187576144743</v>
      </c>
      <c r="S24" s="63">
        <v>15073580</v>
      </c>
      <c r="T24" s="62">
        <v>440720</v>
      </c>
      <c r="U24" s="62">
        <v>14632860</v>
      </c>
      <c r="V24" s="31">
        <f t="shared" si="3"/>
        <v>1303.5955456570157</v>
      </c>
      <c r="W24" s="30">
        <f t="shared" si="4"/>
        <v>5.630430194108562E-2</v>
      </c>
    </row>
    <row r="25" spans="1:23" ht="10.5" customHeight="1" x14ac:dyDescent="0.2">
      <c r="A25" s="2" t="s">
        <v>38</v>
      </c>
      <c r="B25" s="62">
        <v>16437</v>
      </c>
      <c r="C25" s="62">
        <v>47</v>
      </c>
      <c r="D25" s="62">
        <v>7880</v>
      </c>
      <c r="E25" s="62">
        <v>5166608</v>
      </c>
      <c r="F25" s="62">
        <v>8491</v>
      </c>
      <c r="G25" s="62">
        <v>4774277</v>
      </c>
      <c r="H25" s="62">
        <v>843461173.32999992</v>
      </c>
      <c r="I25" s="52">
        <f>H25/L25</f>
        <v>51168.476906697397</v>
      </c>
      <c r="J25" s="52">
        <v>4001005.46</v>
      </c>
      <c r="K25" s="52">
        <v>170832129</v>
      </c>
      <c r="L25" s="98">
        <v>16484</v>
      </c>
      <c r="M25" s="74">
        <v>8.3124060794933077E-2</v>
      </c>
      <c r="N25" s="52">
        <v>222889193.13999999</v>
      </c>
      <c r="O25" s="52">
        <f t="shared" si="2"/>
        <v>13521.547751759281</v>
      </c>
      <c r="P25" s="101">
        <v>453740856.64999998</v>
      </c>
      <c r="Q25" s="101">
        <v>453740856</v>
      </c>
      <c r="R25" s="74">
        <f t="shared" si="1"/>
        <v>0.53795108891452925</v>
      </c>
      <c r="S25" s="63">
        <v>26317072</v>
      </c>
      <c r="T25" s="62">
        <v>719900</v>
      </c>
      <c r="U25" s="62">
        <v>25597172</v>
      </c>
      <c r="V25" s="31">
        <f t="shared" si="3"/>
        <v>1552.849551079835</v>
      </c>
      <c r="W25" s="30">
        <f t="shared" si="4"/>
        <v>5.6413637126827301E-2</v>
      </c>
    </row>
    <row r="26" spans="1:23" ht="10.5" customHeight="1" x14ac:dyDescent="0.2">
      <c r="A26" s="2" t="s">
        <v>37</v>
      </c>
      <c r="B26" s="62">
        <v>34554</v>
      </c>
      <c r="C26" s="62">
        <v>107</v>
      </c>
      <c r="D26" s="62">
        <v>16134</v>
      </c>
      <c r="E26" s="62">
        <v>11057872</v>
      </c>
      <c r="F26" s="62">
        <v>18282</v>
      </c>
      <c r="G26" s="62">
        <v>9911647.5099999998</v>
      </c>
      <c r="H26" s="62">
        <v>1988188753.48</v>
      </c>
      <c r="I26" s="52">
        <f t="shared" ref="I26:I36" si="5">H26/L26</f>
        <v>57360.974971293384</v>
      </c>
      <c r="J26" s="52">
        <v>8437937</v>
      </c>
      <c r="K26" s="52">
        <v>313671409.93000001</v>
      </c>
      <c r="L26" s="98">
        <v>34661</v>
      </c>
      <c r="M26" s="74">
        <v>0.11287948362220007</v>
      </c>
      <c r="N26" s="52">
        <v>468205595</v>
      </c>
      <c r="O26" s="52">
        <f t="shared" si="2"/>
        <v>13508.138686131388</v>
      </c>
      <c r="P26" s="101">
        <v>1214749685.5500002</v>
      </c>
      <c r="Q26" s="101">
        <v>1214749685</v>
      </c>
      <c r="R26" s="74">
        <f t="shared" si="1"/>
        <v>0.61098307865577606</v>
      </c>
      <c r="S26" s="63">
        <v>70455475</v>
      </c>
      <c r="T26" s="62">
        <v>1823309</v>
      </c>
      <c r="U26" s="62">
        <v>68632166</v>
      </c>
      <c r="V26" s="31">
        <f t="shared" si="3"/>
        <v>1980.0976890453246</v>
      </c>
      <c r="W26" s="30">
        <f t="shared" si="4"/>
        <v>5.6499019384392758E-2</v>
      </c>
    </row>
    <row r="27" spans="1:23" ht="10.5" customHeight="1" x14ac:dyDescent="0.2">
      <c r="A27" s="2" t="s">
        <v>36</v>
      </c>
      <c r="B27" s="62">
        <v>33924</v>
      </c>
      <c r="C27" s="62">
        <v>74</v>
      </c>
      <c r="D27" s="62">
        <v>15411</v>
      </c>
      <c r="E27" s="62">
        <v>11543033</v>
      </c>
      <c r="F27" s="62">
        <v>18419</v>
      </c>
      <c r="G27" s="62">
        <v>10142002.98</v>
      </c>
      <c r="H27" s="62">
        <v>2270193765</v>
      </c>
      <c r="I27" s="52">
        <f t="shared" si="5"/>
        <v>66774.332754867937</v>
      </c>
      <c r="J27" s="52">
        <v>9036749</v>
      </c>
      <c r="K27" s="52">
        <v>274485314</v>
      </c>
      <c r="L27" s="98">
        <v>33998</v>
      </c>
      <c r="M27" s="74">
        <v>0.14857382586997278</v>
      </c>
      <c r="N27" s="52">
        <v>477365858</v>
      </c>
      <c r="O27" s="52">
        <f t="shared" si="2"/>
        <v>14040.998235190305</v>
      </c>
      <c r="P27" s="101">
        <v>1527379342</v>
      </c>
      <c r="Q27" s="101">
        <v>1527379342</v>
      </c>
      <c r="R27" s="74">
        <f t="shared" si="1"/>
        <v>0.6727969063909397</v>
      </c>
      <c r="S27" s="63">
        <v>88587993</v>
      </c>
      <c r="T27" s="62">
        <v>2327460</v>
      </c>
      <c r="U27" s="62">
        <v>86260533</v>
      </c>
      <c r="V27" s="31">
        <f t="shared" si="3"/>
        <v>2537.2237484557913</v>
      </c>
      <c r="W27" s="30">
        <f t="shared" si="4"/>
        <v>5.6476168446175042E-2</v>
      </c>
    </row>
    <row r="28" spans="1:23" ht="10.5" customHeight="1" x14ac:dyDescent="0.2">
      <c r="A28" s="2" t="s">
        <v>35</v>
      </c>
      <c r="B28" s="62">
        <v>30174</v>
      </c>
      <c r="C28" s="62">
        <v>84</v>
      </c>
      <c r="D28" s="62">
        <v>13541</v>
      </c>
      <c r="E28" s="62">
        <v>11765557</v>
      </c>
      <c r="F28" s="62">
        <v>16574</v>
      </c>
      <c r="G28" s="62">
        <v>9912978</v>
      </c>
      <c r="H28" s="62">
        <v>2356544748</v>
      </c>
      <c r="I28" s="52">
        <f t="shared" si="5"/>
        <v>77881.708903430495</v>
      </c>
      <c r="J28" s="52">
        <v>11247893</v>
      </c>
      <c r="K28" s="52">
        <v>246514125</v>
      </c>
      <c r="L28" s="98">
        <v>30258</v>
      </c>
      <c r="M28" s="74">
        <v>0.17230716665243018</v>
      </c>
      <c r="N28" s="52">
        <v>459018668</v>
      </c>
      <c r="O28" s="52">
        <f t="shared" si="2"/>
        <v>15170.158900125587</v>
      </c>
      <c r="P28" s="101">
        <v>1662259848</v>
      </c>
      <c r="Q28" s="101">
        <v>1662259848</v>
      </c>
      <c r="R28" s="74">
        <f t="shared" si="1"/>
        <v>0.70538013309985315</v>
      </c>
      <c r="S28" s="63">
        <v>96411093</v>
      </c>
      <c r="T28" s="62">
        <v>2662375</v>
      </c>
      <c r="U28" s="62">
        <v>93748718</v>
      </c>
      <c r="V28" s="31">
        <f t="shared" si="3"/>
        <v>3098.3117853129752</v>
      </c>
      <c r="W28" s="30">
        <f t="shared" ref="W28:W35" si="6">U28/Q28</f>
        <v>5.6398353189362482E-2</v>
      </c>
    </row>
    <row r="29" spans="1:23" ht="10.5" customHeight="1" x14ac:dyDescent="0.2">
      <c r="A29" s="2" t="s">
        <v>34</v>
      </c>
      <c r="B29" s="62">
        <v>40176</v>
      </c>
      <c r="C29" s="62">
        <v>132</v>
      </c>
      <c r="D29" s="62">
        <v>18055</v>
      </c>
      <c r="E29" s="62">
        <v>17554763</v>
      </c>
      <c r="F29" s="62">
        <v>22058</v>
      </c>
      <c r="G29" s="62">
        <v>14439499.060000001</v>
      </c>
      <c r="H29" s="62">
        <v>3664294480</v>
      </c>
      <c r="I29" s="52">
        <f t="shared" si="5"/>
        <v>90907.375210876256</v>
      </c>
      <c r="J29" s="52">
        <v>16384083</v>
      </c>
      <c r="K29" s="52">
        <v>308005686</v>
      </c>
      <c r="L29" s="98">
        <v>40308</v>
      </c>
      <c r="M29" s="74">
        <v>0.20391561693731977</v>
      </c>
      <c r="N29" s="52">
        <v>659807153</v>
      </c>
      <c r="O29" s="52">
        <f t="shared" si="2"/>
        <v>16369.136474149052</v>
      </c>
      <c r="P29" s="101">
        <v>2712865724</v>
      </c>
      <c r="Q29" s="101">
        <v>2712865724</v>
      </c>
      <c r="R29" s="74">
        <f t="shared" si="1"/>
        <v>0.74035144795458685</v>
      </c>
      <c r="S29" s="63">
        <v>157346180</v>
      </c>
      <c r="T29" s="62">
        <v>4901842</v>
      </c>
      <c r="U29" s="62">
        <v>152444338</v>
      </c>
      <c r="V29" s="31">
        <f t="shared" si="3"/>
        <v>3781.9871489530615</v>
      </c>
      <c r="W29" s="30">
        <f t="shared" si="6"/>
        <v>5.6193101137061656E-2</v>
      </c>
    </row>
    <row r="30" spans="1:23" ht="10.5" customHeight="1" x14ac:dyDescent="0.2">
      <c r="A30" s="2" t="s">
        <v>33</v>
      </c>
      <c r="B30" s="62">
        <v>12127</v>
      </c>
      <c r="C30" s="62">
        <v>39</v>
      </c>
      <c r="D30" s="62">
        <v>5520</v>
      </c>
      <c r="E30" s="62">
        <v>5811370</v>
      </c>
      <c r="F30" s="62">
        <v>6597</v>
      </c>
      <c r="G30" s="62">
        <v>4449057</v>
      </c>
      <c r="H30" s="62">
        <v>1235546003.6399999</v>
      </c>
      <c r="I30" s="52">
        <f t="shared" si="5"/>
        <v>101557.29110964983</v>
      </c>
      <c r="J30" s="52">
        <v>5593191</v>
      </c>
      <c r="K30" s="52">
        <v>87399661.599999994</v>
      </c>
      <c r="L30" s="98">
        <v>12166</v>
      </c>
      <c r="M30" s="74">
        <v>0.22938270673856481</v>
      </c>
      <c r="N30" s="52">
        <v>211049211.16</v>
      </c>
      <c r="O30" s="52">
        <f t="shared" si="2"/>
        <v>17347.461052112445</v>
      </c>
      <c r="P30" s="101">
        <v>942690321.88</v>
      </c>
      <c r="Q30" s="101">
        <v>942690322</v>
      </c>
      <c r="R30" s="74">
        <f t="shared" si="1"/>
        <v>0.76297468414998082</v>
      </c>
      <c r="S30" s="63">
        <v>54676052</v>
      </c>
      <c r="T30" s="62">
        <v>1576535</v>
      </c>
      <c r="U30" s="62">
        <v>53099517</v>
      </c>
      <c r="V30" s="31">
        <f t="shared" si="3"/>
        <v>4364.5830182475756</v>
      </c>
      <c r="W30" s="30">
        <f t="shared" si="6"/>
        <v>5.6327635662308202E-2</v>
      </c>
    </row>
    <row r="31" spans="1:23" ht="10.5" customHeight="1" x14ac:dyDescent="0.2">
      <c r="A31" s="2" t="s">
        <v>32</v>
      </c>
      <c r="B31" s="62">
        <v>43119</v>
      </c>
      <c r="C31" s="62">
        <v>132</v>
      </c>
      <c r="D31" s="62">
        <v>20838</v>
      </c>
      <c r="E31" s="62">
        <v>22653454</v>
      </c>
      <c r="F31" s="62">
        <v>22277</v>
      </c>
      <c r="G31" s="62">
        <v>15795621</v>
      </c>
      <c r="H31" s="62">
        <v>4936974437</v>
      </c>
      <c r="I31" s="52">
        <f t="shared" si="5"/>
        <v>114147.05872696586</v>
      </c>
      <c r="J31" s="52">
        <v>23388809</v>
      </c>
      <c r="K31" s="52">
        <v>292064431</v>
      </c>
      <c r="L31" s="98">
        <v>43251</v>
      </c>
      <c r="M31" s="74">
        <v>0.2688234197277643</v>
      </c>
      <c r="N31" s="52">
        <v>790870065</v>
      </c>
      <c r="O31" s="52">
        <f t="shared" si="2"/>
        <v>18285.590275369355</v>
      </c>
      <c r="P31" s="101">
        <v>3877428750</v>
      </c>
      <c r="Q31" s="101">
        <v>3877428750</v>
      </c>
      <c r="R31" s="74">
        <f t="shared" si="1"/>
        <v>0.78538562422781288</v>
      </c>
      <c r="S31" s="63">
        <v>224890991</v>
      </c>
      <c r="T31" s="62">
        <v>5417298</v>
      </c>
      <c r="U31" s="62">
        <v>219473693</v>
      </c>
      <c r="V31" s="31">
        <f t="shared" si="3"/>
        <v>5074.418926730018</v>
      </c>
      <c r="W31" s="30">
        <f t="shared" si="6"/>
        <v>5.6602895153134665E-2</v>
      </c>
    </row>
    <row r="32" spans="1:23" ht="10.5" customHeight="1" x14ac:dyDescent="0.2">
      <c r="A32" s="1" t="s">
        <v>31</v>
      </c>
      <c r="B32" s="62">
        <v>34338</v>
      </c>
      <c r="C32" s="62">
        <v>99</v>
      </c>
      <c r="D32" s="62">
        <v>16692</v>
      </c>
      <c r="E32" s="62">
        <v>21027172</v>
      </c>
      <c r="F32" s="62">
        <v>17592</v>
      </c>
      <c r="G32" s="62">
        <v>13847596</v>
      </c>
      <c r="H32" s="62">
        <v>4643882781</v>
      </c>
      <c r="I32" s="52">
        <f t="shared" si="5"/>
        <v>134851.54865406395</v>
      </c>
      <c r="J32" s="52">
        <v>33004792</v>
      </c>
      <c r="K32" s="52">
        <v>225647325</v>
      </c>
      <c r="L32" s="98">
        <v>34437</v>
      </c>
      <c r="M32" s="74">
        <v>0.34206788314642456</v>
      </c>
      <c r="N32" s="52">
        <v>678221622</v>
      </c>
      <c r="O32" s="52">
        <f t="shared" si="2"/>
        <v>19694.561721404305</v>
      </c>
      <c r="P32" s="101">
        <v>3773018626</v>
      </c>
      <c r="Q32" s="101">
        <v>3773018626</v>
      </c>
      <c r="R32" s="74">
        <f t="shared" si="1"/>
        <v>0.8124706854007907</v>
      </c>
      <c r="S32" s="63">
        <v>218835182</v>
      </c>
      <c r="T32" s="62">
        <v>5343609</v>
      </c>
      <c r="U32" s="62">
        <v>213491573</v>
      </c>
      <c r="V32" s="31">
        <f t="shared" si="3"/>
        <v>6199.4823300519793</v>
      </c>
      <c r="W32" s="30">
        <f t="shared" si="6"/>
        <v>5.658375803629017E-2</v>
      </c>
    </row>
    <row r="33" spans="1:23" ht="10.5" customHeight="1" x14ac:dyDescent="0.2">
      <c r="A33" s="2" t="s">
        <v>30</v>
      </c>
      <c r="B33" s="62">
        <v>47644</v>
      </c>
      <c r="C33" s="62">
        <v>132</v>
      </c>
      <c r="D33" s="62">
        <v>24127</v>
      </c>
      <c r="E33" s="62">
        <v>36465730.109999999</v>
      </c>
      <c r="F33" s="62">
        <v>23493</v>
      </c>
      <c r="G33" s="62">
        <v>22099844</v>
      </c>
      <c r="H33" s="62">
        <v>7861458778</v>
      </c>
      <c r="I33" s="52">
        <f t="shared" si="5"/>
        <v>164548.28319658406</v>
      </c>
      <c r="J33" s="52">
        <v>54825899</v>
      </c>
      <c r="K33" s="52">
        <v>296453013</v>
      </c>
      <c r="L33" s="98">
        <v>47776</v>
      </c>
      <c r="M33" s="74">
        <v>0.435336461797804</v>
      </c>
      <c r="N33" s="52">
        <v>1006085984</v>
      </c>
      <c r="O33" s="52">
        <f t="shared" si="2"/>
        <v>21058.397186872069</v>
      </c>
      <c r="P33" s="101">
        <v>6613745680</v>
      </c>
      <c r="Q33" s="101">
        <v>6613745680</v>
      </c>
      <c r="R33" s="74">
        <f t="shared" si="1"/>
        <v>0.84128733187640969</v>
      </c>
      <c r="S33" s="63">
        <v>383597138</v>
      </c>
      <c r="T33" s="62">
        <v>10025558</v>
      </c>
      <c r="U33" s="62">
        <v>373571580</v>
      </c>
      <c r="V33" s="31">
        <f t="shared" si="3"/>
        <v>7819.2309946416608</v>
      </c>
      <c r="W33" s="30">
        <f t="shared" si="6"/>
        <v>5.6484116274637279E-2</v>
      </c>
    </row>
    <row r="34" spans="1:23" ht="10.5" customHeight="1" x14ac:dyDescent="0.2">
      <c r="A34" s="2" t="s">
        <v>29</v>
      </c>
      <c r="B34" s="62">
        <v>29357</v>
      </c>
      <c r="C34" s="62">
        <v>83</v>
      </c>
      <c r="D34" s="62">
        <v>15197</v>
      </c>
      <c r="E34" s="62">
        <v>29210333</v>
      </c>
      <c r="F34" s="62">
        <v>14137</v>
      </c>
      <c r="G34" s="62">
        <v>17852737.939999998</v>
      </c>
      <c r="H34" s="62">
        <v>6054157455</v>
      </c>
      <c r="I34" s="52">
        <f t="shared" si="5"/>
        <v>205643.93529211957</v>
      </c>
      <c r="J34" s="52">
        <v>51006382</v>
      </c>
      <c r="K34" s="52">
        <v>183691741</v>
      </c>
      <c r="L34" s="98">
        <v>29440</v>
      </c>
      <c r="M34" s="74">
        <v>0.54041154982836792</v>
      </c>
      <c r="N34" s="52">
        <v>668847240</v>
      </c>
      <c r="O34" s="52">
        <f t="shared" si="2"/>
        <v>22718.995923913044</v>
      </c>
      <c r="P34" s="101">
        <v>5252624856</v>
      </c>
      <c r="Q34" s="101">
        <v>5252624856</v>
      </c>
      <c r="R34" s="74">
        <f t="shared" si="1"/>
        <v>0.86760625157873439</v>
      </c>
      <c r="S34" s="63">
        <v>304652269</v>
      </c>
      <c r="T34" s="62">
        <v>9147449</v>
      </c>
      <c r="U34" s="62">
        <v>295504820</v>
      </c>
      <c r="V34" s="31">
        <f t="shared" si="3"/>
        <v>10037.52785326087</v>
      </c>
      <c r="W34" s="30">
        <f t="shared" si="6"/>
        <v>5.6258504671706941E-2</v>
      </c>
    </row>
    <row r="35" spans="1:23" ht="10.5" customHeight="1" x14ac:dyDescent="0.2">
      <c r="A35" s="8" t="s">
        <v>4</v>
      </c>
      <c r="B35" s="62">
        <v>77750</v>
      </c>
      <c r="C35" s="62">
        <v>331</v>
      </c>
      <c r="D35" s="62">
        <v>37088</v>
      </c>
      <c r="E35" s="62">
        <v>213265323.96000001</v>
      </c>
      <c r="F35" s="62">
        <v>40682</v>
      </c>
      <c r="G35" s="62">
        <v>277680543.5</v>
      </c>
      <c r="H35" s="62">
        <v>45572597880</v>
      </c>
      <c r="I35" s="52">
        <f t="shared" si="5"/>
        <v>583657.96903215896</v>
      </c>
      <c r="J35" s="52">
        <v>1507968300</v>
      </c>
      <c r="K35" s="52">
        <v>1289405727</v>
      </c>
      <c r="L35" s="98">
        <v>78081</v>
      </c>
      <c r="M35" s="74">
        <v>0.71499473467332086</v>
      </c>
      <c r="N35" s="52">
        <v>3024432192</v>
      </c>
      <c r="O35" s="52">
        <f t="shared" si="2"/>
        <v>38734.547354670147</v>
      </c>
      <c r="P35" s="101">
        <v>42766728261</v>
      </c>
      <c r="Q35" s="101">
        <v>42766728261</v>
      </c>
      <c r="R35" s="79">
        <f t="shared" si="1"/>
        <v>0.93843077310649903</v>
      </c>
      <c r="S35" s="63">
        <v>2480470120</v>
      </c>
      <c r="T35" s="62">
        <v>216869470</v>
      </c>
      <c r="U35" s="62">
        <v>2263600650</v>
      </c>
      <c r="V35" s="31">
        <f t="shared" si="3"/>
        <v>28990.415722134705</v>
      </c>
      <c r="W35" s="30">
        <f t="shared" si="6"/>
        <v>5.2929011454547752E-2</v>
      </c>
    </row>
    <row r="36" spans="1:23" ht="10.5" customHeight="1" thickBot="1" x14ac:dyDescent="0.25">
      <c r="A36" s="27" t="s">
        <v>1</v>
      </c>
      <c r="B36" s="90">
        <f>SUM(B13:B35)</f>
        <v>462229</v>
      </c>
      <c r="C36" s="33">
        <f t="shared" ref="C36:U36" si="7">SUM(C13:C35)</f>
        <v>48106</v>
      </c>
      <c r="D36" s="33">
        <f t="shared" si="7"/>
        <v>222984</v>
      </c>
      <c r="E36" s="33">
        <f t="shared" si="7"/>
        <v>399829557.99000001</v>
      </c>
      <c r="F36" s="33">
        <f t="shared" si="7"/>
        <v>252282</v>
      </c>
      <c r="G36" s="33">
        <f t="shared" si="7"/>
        <v>438743350.62</v>
      </c>
      <c r="H36" s="33">
        <f t="shared" si="7"/>
        <v>84016821480.040009</v>
      </c>
      <c r="I36" s="81">
        <f t="shared" si="5"/>
        <v>164630.72585662361</v>
      </c>
      <c r="J36" s="33">
        <f t="shared" si="7"/>
        <v>1838780284.46</v>
      </c>
      <c r="K36" s="33">
        <f t="shared" si="7"/>
        <v>6164346145.9499998</v>
      </c>
      <c r="L36" s="33">
        <f t="shared" si="7"/>
        <v>510335</v>
      </c>
      <c r="M36" s="75">
        <v>0.12812945334178266</v>
      </c>
      <c r="N36" s="33">
        <f t="shared" si="7"/>
        <v>10027571322.049999</v>
      </c>
      <c r="O36" s="33">
        <f t="shared" ref="O36" si="8">N36/L36</f>
        <v>19648.99785836754</v>
      </c>
      <c r="P36" s="33">
        <f t="shared" si="7"/>
        <v>69663684296.5</v>
      </c>
      <c r="Q36" s="33">
        <f t="shared" si="7"/>
        <v>69663684296</v>
      </c>
      <c r="R36" s="75">
        <f t="shared" si="1"/>
        <v>0.82916353022293399</v>
      </c>
      <c r="S36" s="33">
        <f t="shared" si="7"/>
        <v>4154913246</v>
      </c>
      <c r="T36" s="33">
        <f t="shared" si="7"/>
        <v>262579639</v>
      </c>
      <c r="U36" s="33">
        <f t="shared" si="7"/>
        <v>3892333607</v>
      </c>
      <c r="V36" s="34">
        <f t="shared" si="3"/>
        <v>7627.0167772149671</v>
      </c>
      <c r="W36" s="35">
        <f>U36/SUM(Q14:Q35)</f>
        <v>5.4334553758103636E-2</v>
      </c>
    </row>
    <row r="37" spans="1:23" ht="11.25" customHeight="1" thickBot="1" x14ac:dyDescent="0.25">
      <c r="A37" s="45" t="s">
        <v>128</v>
      </c>
      <c r="B37" s="83"/>
      <c r="C37" s="83"/>
      <c r="D37" s="83"/>
      <c r="E37" s="83"/>
      <c r="F37" s="83"/>
      <c r="G37" s="83"/>
      <c r="H37" s="47"/>
      <c r="I37" s="47"/>
      <c r="J37" s="47"/>
      <c r="K37" s="48" t="s">
        <v>15</v>
      </c>
      <c r="L37" s="47"/>
      <c r="M37" s="48"/>
      <c r="N37" s="48"/>
      <c r="O37" s="48"/>
      <c r="P37" s="50"/>
      <c r="Q37" s="50"/>
      <c r="R37" s="50"/>
      <c r="S37" s="50"/>
      <c r="T37" s="47"/>
      <c r="U37" s="51"/>
      <c r="V37" s="51"/>
      <c r="W37" s="45"/>
    </row>
    <row r="38" spans="1:23" ht="10.5" customHeight="1" x14ac:dyDescent="0.2">
      <c r="A38" s="2" t="s">
        <v>5</v>
      </c>
      <c r="B38" s="91">
        <v>86</v>
      </c>
      <c r="C38" s="89">
        <v>17257</v>
      </c>
      <c r="D38" s="89">
        <v>127</v>
      </c>
      <c r="E38" s="89">
        <v>221205</v>
      </c>
      <c r="F38" s="99">
        <v>2507</v>
      </c>
      <c r="G38" s="89">
        <v>9551911</v>
      </c>
      <c r="H38" s="88">
        <v>-1418098383</v>
      </c>
      <c r="I38" s="64">
        <f t="shared" ref="I38:I57" si="9">H38/L38</f>
        <v>-81767.766995329526</v>
      </c>
      <c r="J38" s="39">
        <v>137768696</v>
      </c>
      <c r="K38" s="39">
        <v>67584266</v>
      </c>
      <c r="L38" s="39">
        <v>17343</v>
      </c>
      <c r="M38" s="73">
        <v>0.28601820700573916</v>
      </c>
      <c r="N38" s="36">
        <v>74771629</v>
      </c>
      <c r="O38" s="52">
        <f t="shared" ref="O38:O57" si="10">N38/L38</f>
        <v>4311.3434238597702</v>
      </c>
      <c r="P38" s="64">
        <v>-1422685582</v>
      </c>
      <c r="Q38" s="64">
        <v>-1422685582</v>
      </c>
      <c r="R38" s="78">
        <f t="shared" ref="R38:R57" si="11">P38/H38</f>
        <v>1.0032347537060833</v>
      </c>
      <c r="S38" s="39">
        <v>998250</v>
      </c>
      <c r="T38" s="39">
        <v>170140</v>
      </c>
      <c r="U38" s="39">
        <v>828110</v>
      </c>
      <c r="V38" s="65">
        <f t="shared" ref="V38:V57" si="12">U38/L38</f>
        <v>47.74894770224298</v>
      </c>
      <c r="W38" s="40">
        <f t="shared" ref="W38:W57" si="13">U38/H38</f>
        <v>-5.8395807366208672E-4</v>
      </c>
    </row>
    <row r="39" spans="1:23" ht="10.5" customHeight="1" x14ac:dyDescent="0.2">
      <c r="A39" s="12" t="s">
        <v>104</v>
      </c>
      <c r="B39" s="62">
        <v>1245</v>
      </c>
      <c r="C39" s="39">
        <v>2287</v>
      </c>
      <c r="D39" s="39">
        <v>715</v>
      </c>
      <c r="E39" s="39">
        <v>73787.850000000006</v>
      </c>
      <c r="F39" s="100">
        <v>973</v>
      </c>
      <c r="G39" s="39">
        <v>479609.48</v>
      </c>
      <c r="H39" s="39">
        <v>6407067.6200000001</v>
      </c>
      <c r="I39" s="39">
        <f t="shared" si="9"/>
        <v>1814.0055549263873</v>
      </c>
      <c r="J39" s="39">
        <v>830081</v>
      </c>
      <c r="K39" s="39">
        <v>2080576</v>
      </c>
      <c r="L39" s="39">
        <v>3532</v>
      </c>
      <c r="M39" s="74">
        <v>1.7918201280451303E-2</v>
      </c>
      <c r="N39" s="52">
        <v>22584356.289999999</v>
      </c>
      <c r="O39" s="52">
        <f t="shared" si="10"/>
        <v>6394.2118601358998</v>
      </c>
      <c r="P39" s="64">
        <v>-17427783.670000002</v>
      </c>
      <c r="Q39" s="64">
        <v>-17427783</v>
      </c>
      <c r="R39" s="78">
        <f t="shared" si="11"/>
        <v>-2.7200873634606655</v>
      </c>
      <c r="S39" s="39">
        <v>136287</v>
      </c>
      <c r="T39" s="39">
        <v>4402</v>
      </c>
      <c r="U39" s="39">
        <v>131885</v>
      </c>
      <c r="V39" s="41">
        <f t="shared" si="12"/>
        <v>37.340033975084935</v>
      </c>
      <c r="W39" s="40">
        <f t="shared" si="13"/>
        <v>2.0584299686226815E-2</v>
      </c>
    </row>
    <row r="40" spans="1:23" ht="10.5" customHeight="1" x14ac:dyDescent="0.2">
      <c r="A40" s="12" t="s">
        <v>105</v>
      </c>
      <c r="B40" s="62">
        <v>1630</v>
      </c>
      <c r="C40" s="39">
        <v>3574</v>
      </c>
      <c r="D40" s="39">
        <v>1028</v>
      </c>
      <c r="E40" s="39">
        <v>216073.75</v>
      </c>
      <c r="F40" s="100">
        <v>1996</v>
      </c>
      <c r="G40" s="39">
        <v>1008576</v>
      </c>
      <c r="H40" s="39">
        <v>37368179.649999999</v>
      </c>
      <c r="I40" s="39">
        <f t="shared" si="9"/>
        <v>7180.6648059185236</v>
      </c>
      <c r="J40" s="39">
        <v>2397796</v>
      </c>
      <c r="K40" s="39">
        <v>6461215</v>
      </c>
      <c r="L40" s="39">
        <v>5204</v>
      </c>
      <c r="M40" s="74">
        <v>1.3410262819505182E-2</v>
      </c>
      <c r="N40" s="52">
        <v>47005451.460000001</v>
      </c>
      <c r="O40" s="52">
        <f t="shared" si="10"/>
        <v>9032.5617717140667</v>
      </c>
      <c r="P40" s="64">
        <v>-13700690.809999999</v>
      </c>
      <c r="Q40" s="64">
        <v>-13700690</v>
      </c>
      <c r="R40" s="78">
        <f t="shared" si="11"/>
        <v>-0.36664057329857114</v>
      </c>
      <c r="S40" s="39">
        <v>458094</v>
      </c>
      <c r="T40" s="39">
        <v>16033</v>
      </c>
      <c r="U40" s="39">
        <v>442061</v>
      </c>
      <c r="V40" s="41">
        <f t="shared" si="12"/>
        <v>84.946387394312069</v>
      </c>
      <c r="W40" s="40">
        <f t="shared" si="13"/>
        <v>1.1829877830294579E-2</v>
      </c>
    </row>
    <row r="41" spans="1:23" ht="10.5" customHeight="1" x14ac:dyDescent="0.2">
      <c r="A41" s="12" t="s">
        <v>61</v>
      </c>
      <c r="B41" s="62">
        <v>3938</v>
      </c>
      <c r="C41" s="39">
        <v>2459</v>
      </c>
      <c r="D41" s="39">
        <v>2532</v>
      </c>
      <c r="E41" s="39">
        <v>586406.19999999995</v>
      </c>
      <c r="F41" s="100">
        <v>2352</v>
      </c>
      <c r="G41" s="39">
        <v>1216679</v>
      </c>
      <c r="H41" s="39">
        <v>80767336.670000002</v>
      </c>
      <c r="I41" s="39">
        <f t="shared" si="9"/>
        <v>12625.814705330624</v>
      </c>
      <c r="J41" s="39">
        <v>2681709</v>
      </c>
      <c r="K41" s="39">
        <v>12529660.300000001</v>
      </c>
      <c r="L41" s="39">
        <v>6397</v>
      </c>
      <c r="M41" s="74">
        <v>1.8042029439222024E-2</v>
      </c>
      <c r="N41" s="52">
        <v>64584561</v>
      </c>
      <c r="O41" s="52">
        <f t="shared" si="10"/>
        <v>10096.070189151165</v>
      </c>
      <c r="P41" s="64">
        <v>6334824.370000001</v>
      </c>
      <c r="Q41" s="64">
        <v>6334824</v>
      </c>
      <c r="R41" s="78">
        <f t="shared" si="11"/>
        <v>7.8432998179485486E-2</v>
      </c>
      <c r="S41" s="39">
        <v>1209558</v>
      </c>
      <c r="T41" s="39">
        <v>34809</v>
      </c>
      <c r="U41" s="39">
        <v>1174749</v>
      </c>
      <c r="V41" s="41">
        <f t="shared" si="12"/>
        <v>183.64061278724401</v>
      </c>
      <c r="W41" s="40">
        <f t="shared" si="13"/>
        <v>1.4544852516306205E-2</v>
      </c>
    </row>
    <row r="42" spans="1:23" ht="10.5" customHeight="1" x14ac:dyDescent="0.2">
      <c r="A42" s="12" t="s">
        <v>60</v>
      </c>
      <c r="B42" s="62">
        <v>5398</v>
      </c>
      <c r="C42" s="39">
        <v>2096</v>
      </c>
      <c r="D42" s="39">
        <v>3393</v>
      </c>
      <c r="E42" s="39">
        <v>1154069</v>
      </c>
      <c r="F42" s="100">
        <v>2759</v>
      </c>
      <c r="G42" s="39">
        <v>1538304</v>
      </c>
      <c r="H42" s="39">
        <v>131372559</v>
      </c>
      <c r="I42" s="39">
        <f t="shared" si="9"/>
        <v>17530.365492393914</v>
      </c>
      <c r="J42" s="39">
        <v>3770222</v>
      </c>
      <c r="K42" s="39">
        <v>22939009.800000001</v>
      </c>
      <c r="L42" s="39">
        <v>7494</v>
      </c>
      <c r="M42" s="74">
        <v>2.3287611636969317E-2</v>
      </c>
      <c r="N42" s="52">
        <v>78878439</v>
      </c>
      <c r="O42" s="52">
        <f t="shared" si="10"/>
        <v>10525.545636509207</v>
      </c>
      <c r="P42" s="64">
        <v>33325332.199999999</v>
      </c>
      <c r="Q42" s="64">
        <v>33325332</v>
      </c>
      <c r="R42" s="78">
        <f t="shared" si="11"/>
        <v>0.25367041986294869</v>
      </c>
      <c r="S42" s="39">
        <v>2630897</v>
      </c>
      <c r="T42" s="39">
        <v>87493</v>
      </c>
      <c r="U42" s="39">
        <v>2543404</v>
      </c>
      <c r="V42" s="41">
        <f t="shared" si="12"/>
        <v>339.39204697091009</v>
      </c>
      <c r="W42" s="40">
        <f t="shared" si="13"/>
        <v>1.9360237932184908E-2</v>
      </c>
    </row>
    <row r="43" spans="1:23" ht="10.5" customHeight="1" x14ac:dyDescent="0.2">
      <c r="A43" s="12" t="s">
        <v>59</v>
      </c>
      <c r="B43" s="62">
        <v>6875</v>
      </c>
      <c r="C43" s="39">
        <v>1669</v>
      </c>
      <c r="D43" s="39">
        <v>3968</v>
      </c>
      <c r="E43" s="39">
        <v>1584649</v>
      </c>
      <c r="F43" s="100">
        <v>3496</v>
      </c>
      <c r="G43" s="39">
        <v>2071122.18</v>
      </c>
      <c r="H43" s="39">
        <v>192467551.62</v>
      </c>
      <c r="I43" s="39">
        <f t="shared" si="9"/>
        <v>22526.632914325844</v>
      </c>
      <c r="J43" s="39">
        <v>3227612</v>
      </c>
      <c r="K43" s="39">
        <v>35245586.799999997</v>
      </c>
      <c r="L43" s="39">
        <v>8544</v>
      </c>
      <c r="M43" s="74">
        <v>2.9830631561674061E-2</v>
      </c>
      <c r="N43" s="52">
        <v>111680483</v>
      </c>
      <c r="O43" s="52">
        <f t="shared" si="10"/>
        <v>13071.217579588016</v>
      </c>
      <c r="P43" s="64">
        <v>48769093.82</v>
      </c>
      <c r="Q43" s="64">
        <v>48769094</v>
      </c>
      <c r="R43" s="78">
        <f t="shared" si="11"/>
        <v>0.25338865387703213</v>
      </c>
      <c r="S43" s="39">
        <v>4496196</v>
      </c>
      <c r="T43" s="39">
        <v>183418</v>
      </c>
      <c r="U43" s="39">
        <v>4312778</v>
      </c>
      <c r="V43" s="41">
        <f t="shared" si="12"/>
        <v>504.77270599250937</v>
      </c>
      <c r="W43" s="40">
        <f t="shared" si="13"/>
        <v>2.2407818687874052E-2</v>
      </c>
    </row>
    <row r="44" spans="1:23" ht="10.5" customHeight="1" x14ac:dyDescent="0.2">
      <c r="A44" s="12" t="s">
        <v>58</v>
      </c>
      <c r="B44" s="62">
        <v>8765</v>
      </c>
      <c r="C44" s="39">
        <v>1450</v>
      </c>
      <c r="D44" s="39">
        <v>4652</v>
      </c>
      <c r="E44" s="39">
        <v>2124673</v>
      </c>
      <c r="F44" s="100">
        <v>4540</v>
      </c>
      <c r="G44" s="39">
        <v>2456802</v>
      </c>
      <c r="H44" s="39">
        <v>281595750.02999997</v>
      </c>
      <c r="I44" s="39">
        <f t="shared" si="9"/>
        <v>27566.886933920701</v>
      </c>
      <c r="J44" s="39">
        <v>4096077</v>
      </c>
      <c r="K44" s="39">
        <v>50461229.5</v>
      </c>
      <c r="L44" s="39">
        <v>10215</v>
      </c>
      <c r="M44" s="74">
        <v>3.9560669375045987E-2</v>
      </c>
      <c r="N44" s="52">
        <v>116580101</v>
      </c>
      <c r="O44" s="52">
        <f t="shared" si="10"/>
        <v>11412.638374938815</v>
      </c>
      <c r="P44" s="64">
        <v>118650496.53</v>
      </c>
      <c r="Q44" s="64">
        <v>118650496</v>
      </c>
      <c r="R44" s="78">
        <f t="shared" si="11"/>
        <v>0.42135045190617931</v>
      </c>
      <c r="S44" s="39">
        <v>7586202</v>
      </c>
      <c r="T44" s="39">
        <v>291854</v>
      </c>
      <c r="U44" s="39">
        <v>7294348</v>
      </c>
      <c r="V44" s="41">
        <f t="shared" si="12"/>
        <v>714.08203622124324</v>
      </c>
      <c r="W44" s="40">
        <f t="shared" si="13"/>
        <v>2.5903615374958226E-2</v>
      </c>
    </row>
    <row r="45" spans="1:23" ht="10.5" customHeight="1" x14ac:dyDescent="0.2">
      <c r="A45" s="12" t="s">
        <v>57</v>
      </c>
      <c r="B45" s="62">
        <v>22664</v>
      </c>
      <c r="C45" s="39">
        <v>2731</v>
      </c>
      <c r="D45" s="39">
        <v>11084</v>
      </c>
      <c r="E45" s="39">
        <v>5533999</v>
      </c>
      <c r="F45" s="100">
        <v>12289</v>
      </c>
      <c r="G45" s="39">
        <v>5958727.9699999997</v>
      </c>
      <c r="H45" s="39">
        <v>894947957.80999994</v>
      </c>
      <c r="I45" s="39">
        <f t="shared" si="9"/>
        <v>35241.108793463281</v>
      </c>
      <c r="J45" s="39">
        <v>11074411.460000001</v>
      </c>
      <c r="K45" s="39">
        <v>143822468</v>
      </c>
      <c r="L45" s="39">
        <v>25395</v>
      </c>
      <c r="M45" s="74">
        <v>6.0500153662528498E-2</v>
      </c>
      <c r="N45" s="52">
        <v>298034212.13999999</v>
      </c>
      <c r="O45" s="52">
        <f t="shared" si="10"/>
        <v>11735.940623744831</v>
      </c>
      <c r="P45" s="64">
        <v>464165689.13</v>
      </c>
      <c r="Q45" s="64">
        <v>464165688</v>
      </c>
      <c r="R45" s="78">
        <f t="shared" si="11"/>
        <v>0.51865104007371088</v>
      </c>
      <c r="S45" s="39">
        <v>28459610</v>
      </c>
      <c r="T45" s="39">
        <v>1027021</v>
      </c>
      <c r="U45" s="39">
        <v>27432589</v>
      </c>
      <c r="V45" s="41">
        <f t="shared" si="12"/>
        <v>1080.2358338255563</v>
      </c>
      <c r="W45" s="40">
        <f t="shared" si="13"/>
        <v>3.065271981527223E-2</v>
      </c>
    </row>
    <row r="46" spans="1:23" ht="10.5" customHeight="1" x14ac:dyDescent="0.2">
      <c r="A46" s="12" t="s">
        <v>56</v>
      </c>
      <c r="B46" s="62">
        <v>28400</v>
      </c>
      <c r="C46" s="39">
        <v>2721</v>
      </c>
      <c r="D46" s="39">
        <v>13228</v>
      </c>
      <c r="E46" s="39">
        <v>7307646.6100000003</v>
      </c>
      <c r="F46" s="100">
        <v>15949</v>
      </c>
      <c r="G46" s="39">
        <v>7282586.9800000004</v>
      </c>
      <c r="H46" s="39">
        <v>1402091423</v>
      </c>
      <c r="I46" s="39">
        <f t="shared" si="9"/>
        <v>45052.903923395781</v>
      </c>
      <c r="J46" s="39">
        <v>9662874</v>
      </c>
      <c r="K46" s="39">
        <v>209019279</v>
      </c>
      <c r="L46" s="39">
        <v>31121</v>
      </c>
      <c r="M46" s="74">
        <v>0.10288273992528679</v>
      </c>
      <c r="N46" s="52">
        <v>375292211</v>
      </c>
      <c r="O46" s="52">
        <f t="shared" si="10"/>
        <v>12059.130844124546</v>
      </c>
      <c r="P46" s="64">
        <v>827442807</v>
      </c>
      <c r="Q46" s="64">
        <v>827442807</v>
      </c>
      <c r="R46" s="78">
        <f t="shared" si="11"/>
        <v>0.59014896848135134</v>
      </c>
      <c r="S46" s="39">
        <v>49502243</v>
      </c>
      <c r="T46" s="39">
        <v>1283585</v>
      </c>
      <c r="U46" s="39">
        <v>48218658</v>
      </c>
      <c r="V46" s="41">
        <f t="shared" si="12"/>
        <v>1549.3929500980046</v>
      </c>
      <c r="W46" s="40">
        <f t="shared" si="13"/>
        <v>3.4390523477298242E-2</v>
      </c>
    </row>
    <row r="47" spans="1:23" ht="10.5" customHeight="1" x14ac:dyDescent="0.2">
      <c r="A47" s="12" t="s">
        <v>55</v>
      </c>
      <c r="B47" s="62">
        <v>30623</v>
      </c>
      <c r="C47" s="39">
        <v>2521</v>
      </c>
      <c r="D47" s="39">
        <v>13937</v>
      </c>
      <c r="E47" s="39">
        <v>8854485</v>
      </c>
      <c r="F47" s="100">
        <v>17531</v>
      </c>
      <c r="G47" s="39">
        <v>8585404</v>
      </c>
      <c r="H47" s="39">
        <v>1822745677</v>
      </c>
      <c r="I47" s="39">
        <f t="shared" si="9"/>
        <v>54994.740435674634</v>
      </c>
      <c r="J47" s="39">
        <v>12580310</v>
      </c>
      <c r="K47" s="39">
        <v>276743902.82000005</v>
      </c>
      <c r="L47" s="39">
        <v>33144</v>
      </c>
      <c r="M47" s="74">
        <v>0.14047103399463443</v>
      </c>
      <c r="N47" s="52">
        <v>425701945</v>
      </c>
      <c r="O47" s="52">
        <f t="shared" si="10"/>
        <v>12844.012340091722</v>
      </c>
      <c r="P47" s="64">
        <v>1132880139.1800001</v>
      </c>
      <c r="Q47" s="64">
        <v>1132880139</v>
      </c>
      <c r="R47" s="78">
        <f t="shared" si="11"/>
        <v>0.62152397532746972</v>
      </c>
      <c r="S47" s="39">
        <v>67171625</v>
      </c>
      <c r="T47" s="39">
        <v>1713839</v>
      </c>
      <c r="U47" s="39">
        <v>65457786</v>
      </c>
      <c r="V47" s="41">
        <f t="shared" si="12"/>
        <v>1974.9513034033309</v>
      </c>
      <c r="W47" s="40">
        <f t="shared" si="13"/>
        <v>3.5911639690587506E-2</v>
      </c>
    </row>
    <row r="48" spans="1:23" ht="10.5" customHeight="1" x14ac:dyDescent="0.2">
      <c r="A48" s="12" t="s">
        <v>54</v>
      </c>
      <c r="B48" s="62">
        <v>28612</v>
      </c>
      <c r="C48" s="39">
        <v>2061</v>
      </c>
      <c r="D48" s="39">
        <v>12837</v>
      </c>
      <c r="E48" s="39">
        <v>9558454</v>
      </c>
      <c r="F48" s="100">
        <v>16538</v>
      </c>
      <c r="G48" s="39">
        <v>8666025</v>
      </c>
      <c r="H48" s="39">
        <v>1991032111</v>
      </c>
      <c r="I48" s="39">
        <f t="shared" si="9"/>
        <v>64911.554494180549</v>
      </c>
      <c r="J48" s="39">
        <v>17668853</v>
      </c>
      <c r="K48" s="39">
        <v>309498220.63999999</v>
      </c>
      <c r="L48" s="39">
        <v>30673</v>
      </c>
      <c r="M48" s="74">
        <v>0.16027024343854993</v>
      </c>
      <c r="N48" s="52">
        <v>429155298</v>
      </c>
      <c r="O48" s="52">
        <f t="shared" si="10"/>
        <v>13991.304991360479</v>
      </c>
      <c r="P48" s="64">
        <v>1270047445.3599999</v>
      </c>
      <c r="Q48" s="64">
        <v>1270047445</v>
      </c>
      <c r="R48" s="78">
        <f t="shared" si="11"/>
        <v>0.63788395894936922</v>
      </c>
      <c r="S48" s="39">
        <v>74929938</v>
      </c>
      <c r="T48" s="39">
        <v>2009058</v>
      </c>
      <c r="U48" s="39">
        <v>72920880</v>
      </c>
      <c r="V48" s="41">
        <f t="shared" si="12"/>
        <v>2377.3638053010791</v>
      </c>
      <c r="W48" s="40">
        <f t="shared" si="13"/>
        <v>3.6624662956026025E-2</v>
      </c>
    </row>
    <row r="49" spans="1:23" ht="10.5" customHeight="1" x14ac:dyDescent="0.2">
      <c r="A49" s="12" t="s">
        <v>53</v>
      </c>
      <c r="B49" s="62">
        <v>26839</v>
      </c>
      <c r="C49" s="39">
        <v>1529</v>
      </c>
      <c r="D49" s="39">
        <v>12061</v>
      </c>
      <c r="E49" s="39">
        <v>10080851</v>
      </c>
      <c r="F49" s="100">
        <v>15359</v>
      </c>
      <c r="G49" s="39">
        <v>8962566.5099999998</v>
      </c>
      <c r="H49" s="39">
        <v>2125446221</v>
      </c>
      <c r="I49" s="39">
        <f t="shared" si="9"/>
        <v>74924.077164410599</v>
      </c>
      <c r="J49" s="39">
        <v>15145481</v>
      </c>
      <c r="K49" s="39">
        <v>308317456.13999999</v>
      </c>
      <c r="L49" s="39">
        <v>28368</v>
      </c>
      <c r="M49" s="74">
        <v>0.17691300280636107</v>
      </c>
      <c r="N49" s="52">
        <v>429569024</v>
      </c>
      <c r="O49" s="52">
        <f t="shared" si="10"/>
        <v>15142.732092498591</v>
      </c>
      <c r="P49" s="64">
        <v>1402705221.8599999</v>
      </c>
      <c r="Q49" s="64">
        <v>1402705222</v>
      </c>
      <c r="R49" s="78">
        <f t="shared" si="11"/>
        <v>0.65995799282093426</v>
      </c>
      <c r="S49" s="39">
        <v>82441766</v>
      </c>
      <c r="T49" s="39">
        <v>2520390</v>
      </c>
      <c r="U49" s="39">
        <v>79921376</v>
      </c>
      <c r="V49" s="41">
        <f t="shared" si="12"/>
        <v>2817.307388606881</v>
      </c>
      <c r="W49" s="40">
        <f t="shared" si="13"/>
        <v>3.7602163352972458E-2</v>
      </c>
    </row>
    <row r="50" spans="1:23" ht="10.5" customHeight="1" x14ac:dyDescent="0.2">
      <c r="A50" s="12" t="s">
        <v>52</v>
      </c>
      <c r="B50" s="62">
        <v>25525</v>
      </c>
      <c r="C50" s="39">
        <v>1269</v>
      </c>
      <c r="D50" s="39">
        <v>11550</v>
      </c>
      <c r="E50" s="39">
        <v>10602451.51</v>
      </c>
      <c r="F50" s="100">
        <v>14483</v>
      </c>
      <c r="G50" s="39">
        <v>9226181</v>
      </c>
      <c r="H50" s="39">
        <v>2277315634</v>
      </c>
      <c r="I50" s="39">
        <f t="shared" si="9"/>
        <v>84993.49234903336</v>
      </c>
      <c r="J50" s="39">
        <v>15343663</v>
      </c>
      <c r="K50" s="39">
        <v>312688244.24000001</v>
      </c>
      <c r="L50" s="39">
        <v>26794</v>
      </c>
      <c r="M50" s="74">
        <v>0.19744589286898595</v>
      </c>
      <c r="N50" s="52">
        <v>436588265</v>
      </c>
      <c r="O50" s="52">
        <f t="shared" si="10"/>
        <v>16294.254870493394</v>
      </c>
      <c r="P50" s="64">
        <v>1543382787.76</v>
      </c>
      <c r="Q50" s="64">
        <v>1543382788</v>
      </c>
      <c r="R50" s="78">
        <f t="shared" si="11"/>
        <v>0.67772019157885433</v>
      </c>
      <c r="S50" s="39">
        <v>90389051</v>
      </c>
      <c r="T50" s="39">
        <v>2776170</v>
      </c>
      <c r="U50" s="39">
        <v>87612881</v>
      </c>
      <c r="V50" s="41">
        <f t="shared" si="12"/>
        <v>3269.8694110621782</v>
      </c>
      <c r="W50" s="40">
        <f t="shared" si="13"/>
        <v>3.8471997334033142E-2</v>
      </c>
    </row>
    <row r="51" spans="1:23" ht="10.5" customHeight="1" x14ac:dyDescent="0.2">
      <c r="A51" s="12" t="s">
        <v>51</v>
      </c>
      <c r="B51" s="62">
        <v>24153</v>
      </c>
      <c r="C51" s="39">
        <v>1030</v>
      </c>
      <c r="D51" s="39">
        <v>10931</v>
      </c>
      <c r="E51" s="39">
        <v>10950449</v>
      </c>
      <c r="F51" s="100">
        <v>13651</v>
      </c>
      <c r="G51" s="39">
        <v>9435694</v>
      </c>
      <c r="H51" s="39">
        <v>2391949906</v>
      </c>
      <c r="I51" s="39">
        <f t="shared" si="9"/>
        <v>94982.722709764523</v>
      </c>
      <c r="J51" s="39">
        <v>17332579</v>
      </c>
      <c r="K51" s="39">
        <v>313672413</v>
      </c>
      <c r="L51" s="39">
        <v>25183</v>
      </c>
      <c r="M51" s="74">
        <v>0.2226141225557795</v>
      </c>
      <c r="N51" s="52">
        <v>436949529</v>
      </c>
      <c r="O51" s="52">
        <f t="shared" si="10"/>
        <v>17350.972044633283</v>
      </c>
      <c r="P51" s="64">
        <v>1658660543</v>
      </c>
      <c r="Q51" s="64">
        <v>1658660543</v>
      </c>
      <c r="R51" s="78">
        <f t="shared" si="11"/>
        <v>0.69343448156643794</v>
      </c>
      <c r="S51" s="39">
        <v>97034979</v>
      </c>
      <c r="T51" s="39">
        <v>3005464</v>
      </c>
      <c r="U51" s="39">
        <v>94029515</v>
      </c>
      <c r="V51" s="41">
        <f t="shared" si="12"/>
        <v>3733.8488265893657</v>
      </c>
      <c r="W51" s="40">
        <f t="shared" si="13"/>
        <v>3.9310821169011557E-2</v>
      </c>
    </row>
    <row r="52" spans="1:23" ht="10.5" customHeight="1" x14ac:dyDescent="0.2">
      <c r="A52" s="12" t="s">
        <v>50</v>
      </c>
      <c r="B52" s="62">
        <v>95493</v>
      </c>
      <c r="C52" s="39">
        <v>2404</v>
      </c>
      <c r="D52" s="39">
        <v>46745</v>
      </c>
      <c r="E52" s="39">
        <v>54972526</v>
      </c>
      <c r="F52" s="100">
        <v>49762</v>
      </c>
      <c r="G52" s="39">
        <v>38039776.060000002</v>
      </c>
      <c r="H52" s="39">
        <v>12016738563.639999</v>
      </c>
      <c r="I52" s="39">
        <f t="shared" si="9"/>
        <v>122748.79274788807</v>
      </c>
      <c r="J52" s="39">
        <v>87149994</v>
      </c>
      <c r="K52" s="39">
        <v>1237409708.9000001</v>
      </c>
      <c r="L52" s="39">
        <v>97897</v>
      </c>
      <c r="M52" s="74">
        <v>0.31989556511168915</v>
      </c>
      <c r="N52" s="52">
        <v>1886946593.1599998</v>
      </c>
      <c r="O52" s="52">
        <f t="shared" si="10"/>
        <v>19274.815297302266</v>
      </c>
      <c r="P52" s="64">
        <v>8979532255.5799999</v>
      </c>
      <c r="Q52" s="64">
        <v>8979532256</v>
      </c>
      <c r="R52" s="78">
        <f t="shared" si="11"/>
        <v>0.74725202749688535</v>
      </c>
      <c r="S52" s="39">
        <v>522830098</v>
      </c>
      <c r="T52" s="39">
        <v>12279431</v>
      </c>
      <c r="U52" s="39">
        <v>510550667</v>
      </c>
      <c r="V52" s="41">
        <f t="shared" si="12"/>
        <v>5215.1819463313486</v>
      </c>
      <c r="W52" s="40">
        <f t="shared" si="13"/>
        <v>4.2486625160075772E-2</v>
      </c>
    </row>
    <row r="53" spans="1:23" ht="10.5" customHeight="1" x14ac:dyDescent="0.2">
      <c r="A53" s="12" t="s">
        <v>49</v>
      </c>
      <c r="B53" s="62">
        <v>54651</v>
      </c>
      <c r="C53" s="39">
        <v>521</v>
      </c>
      <c r="D53" s="39">
        <v>27659</v>
      </c>
      <c r="E53" s="39">
        <v>44862047</v>
      </c>
      <c r="F53" s="100">
        <v>27203</v>
      </c>
      <c r="G53" s="39">
        <v>28112935.940000001</v>
      </c>
      <c r="H53" s="39">
        <v>9522667902</v>
      </c>
      <c r="I53" s="39">
        <f t="shared" si="9"/>
        <v>172599.65022112665</v>
      </c>
      <c r="J53" s="39">
        <v>86225554</v>
      </c>
      <c r="K53" s="39">
        <v>654658442</v>
      </c>
      <c r="L53" s="39">
        <v>55172</v>
      </c>
      <c r="M53" s="74">
        <v>0.49164579973088335</v>
      </c>
      <c r="N53" s="52">
        <v>1200906272</v>
      </c>
      <c r="O53" s="52">
        <f t="shared" si="10"/>
        <v>21766.589429420721</v>
      </c>
      <c r="P53" s="64">
        <v>7753328742</v>
      </c>
      <c r="Q53" s="64">
        <v>7753328742</v>
      </c>
      <c r="R53" s="78">
        <f t="shared" si="11"/>
        <v>0.81419711595440658</v>
      </c>
      <c r="S53" s="39">
        <v>450061792</v>
      </c>
      <c r="T53" s="39">
        <v>11900553</v>
      </c>
      <c r="U53" s="39">
        <v>438161239</v>
      </c>
      <c r="V53" s="41">
        <f t="shared" si="12"/>
        <v>7941.7320198651487</v>
      </c>
      <c r="W53" s="40">
        <f t="shared" si="13"/>
        <v>4.6012445620200106E-2</v>
      </c>
    </row>
    <row r="54" spans="1:23" ht="10.5" customHeight="1" x14ac:dyDescent="0.2">
      <c r="A54" s="12" t="s">
        <v>48</v>
      </c>
      <c r="B54" s="62">
        <v>76215</v>
      </c>
      <c r="C54" s="39">
        <v>386</v>
      </c>
      <c r="D54" s="39">
        <v>38069</v>
      </c>
      <c r="E54" s="39">
        <v>115159482.06999999</v>
      </c>
      <c r="F54" s="100">
        <v>38201</v>
      </c>
      <c r="G54" s="39">
        <v>84082295.950000003</v>
      </c>
      <c r="H54" s="39">
        <v>22353028347</v>
      </c>
      <c r="I54" s="39">
        <f t="shared" si="9"/>
        <v>291811.18192973983</v>
      </c>
      <c r="J54" s="39">
        <v>324958003</v>
      </c>
      <c r="K54" s="39">
        <v>816423263.80999994</v>
      </c>
      <c r="L54" s="39">
        <v>76601</v>
      </c>
      <c r="M54" s="74">
        <v>0.67042719483270174</v>
      </c>
      <c r="N54" s="52">
        <v>2015255044</v>
      </c>
      <c r="O54" s="52">
        <f t="shared" si="10"/>
        <v>26308.46913225676</v>
      </c>
      <c r="P54" s="64">
        <v>19846308042.190002</v>
      </c>
      <c r="Q54" s="64">
        <v>19846308042</v>
      </c>
      <c r="R54" s="78">
        <f t="shared" si="11"/>
        <v>0.88785768684687305</v>
      </c>
      <c r="S54" s="39">
        <v>1151530863</v>
      </c>
      <c r="T54" s="39">
        <v>45304121</v>
      </c>
      <c r="U54" s="39">
        <v>1106226742</v>
      </c>
      <c r="V54" s="41">
        <f t="shared" si="12"/>
        <v>14441.413845772249</v>
      </c>
      <c r="W54" s="40">
        <f t="shared" si="13"/>
        <v>4.9488898095924737E-2</v>
      </c>
    </row>
    <row r="55" spans="1:23" ht="10.5" customHeight="1" x14ac:dyDescent="0.2">
      <c r="A55" s="12" t="s">
        <v>47</v>
      </c>
      <c r="B55" s="62">
        <v>14665</v>
      </c>
      <c r="C55" s="39">
        <v>93</v>
      </c>
      <c r="D55" s="39">
        <v>6268</v>
      </c>
      <c r="E55" s="39">
        <v>47707744</v>
      </c>
      <c r="F55" s="100">
        <v>8406</v>
      </c>
      <c r="G55" s="39">
        <v>58610101.809999995</v>
      </c>
      <c r="H55" s="39">
        <v>9944399929</v>
      </c>
      <c r="I55" s="39">
        <f t="shared" si="9"/>
        <v>673831.13762027374</v>
      </c>
      <c r="J55" s="39">
        <v>260274298</v>
      </c>
      <c r="K55" s="39">
        <v>229783598</v>
      </c>
      <c r="L55" s="39">
        <v>14758</v>
      </c>
      <c r="M55" s="74">
        <v>0.83799897791153255</v>
      </c>
      <c r="N55" s="52">
        <v>600335940</v>
      </c>
      <c r="O55" s="52">
        <f t="shared" si="10"/>
        <v>40678.678682748337</v>
      </c>
      <c r="P55" s="64">
        <v>9374554689</v>
      </c>
      <c r="Q55" s="64">
        <v>9374554689</v>
      </c>
      <c r="R55" s="78">
        <f t="shared" si="11"/>
        <v>0.94269687019141202</v>
      </c>
      <c r="S55" s="39">
        <v>543778753</v>
      </c>
      <c r="T55" s="39">
        <v>38872468</v>
      </c>
      <c r="U55" s="39">
        <v>504906285</v>
      </c>
      <c r="V55" s="41">
        <f t="shared" si="12"/>
        <v>34212.378709852281</v>
      </c>
      <c r="W55" s="40">
        <f t="shared" si="13"/>
        <v>5.0772926330887515E-2</v>
      </c>
    </row>
    <row r="56" spans="1:23" ht="10.5" customHeight="1" x14ac:dyDescent="0.2">
      <c r="A56" s="8" t="s">
        <v>106</v>
      </c>
      <c r="B56" s="62">
        <v>6452</v>
      </c>
      <c r="C56" s="39">
        <v>48</v>
      </c>
      <c r="D56" s="39">
        <v>2200</v>
      </c>
      <c r="E56" s="39">
        <v>68278559</v>
      </c>
      <c r="F56" s="100">
        <v>4287</v>
      </c>
      <c r="G56" s="39">
        <v>153458051.74000001</v>
      </c>
      <c r="H56" s="39">
        <v>17962577747</v>
      </c>
      <c r="I56" s="39">
        <f t="shared" si="9"/>
        <v>2763473.4995384617</v>
      </c>
      <c r="J56" s="39">
        <v>826592071</v>
      </c>
      <c r="K56" s="39">
        <v>1155007606</v>
      </c>
      <c r="L56" s="39">
        <v>6500</v>
      </c>
      <c r="M56" s="74">
        <v>0.89126559714795006</v>
      </c>
      <c r="N56" s="52">
        <v>976751968</v>
      </c>
      <c r="O56" s="52">
        <f t="shared" si="10"/>
        <v>150269.53353846155</v>
      </c>
      <c r="P56" s="64">
        <v>16657410244</v>
      </c>
      <c r="Q56" s="64">
        <v>16657410244</v>
      </c>
      <c r="R56" s="78">
        <f t="shared" si="11"/>
        <v>0.92733963235215611</v>
      </c>
      <c r="S56" s="39">
        <v>979267044</v>
      </c>
      <c r="T56" s="39">
        <v>139099390</v>
      </c>
      <c r="U56" s="39">
        <v>840167654</v>
      </c>
      <c r="V56" s="41">
        <f t="shared" si="12"/>
        <v>129256.56215384616</v>
      </c>
      <c r="W56" s="40">
        <f t="shared" si="13"/>
        <v>4.6773222965747201E-2</v>
      </c>
    </row>
    <row r="57" spans="1:23" ht="10.5" customHeight="1" thickBot="1" x14ac:dyDescent="0.25">
      <c r="A57" s="92" t="s">
        <v>1</v>
      </c>
      <c r="B57" s="33">
        <f t="shared" ref="B57:H57" si="14">SUM(B38:B56)</f>
        <v>462229</v>
      </c>
      <c r="C57" s="33">
        <f t="shared" si="14"/>
        <v>48106</v>
      </c>
      <c r="D57" s="33">
        <f t="shared" si="14"/>
        <v>222984</v>
      </c>
      <c r="E57" s="33">
        <f t="shared" si="14"/>
        <v>399829557.99000001</v>
      </c>
      <c r="F57" s="33">
        <f t="shared" si="14"/>
        <v>252282</v>
      </c>
      <c r="G57" s="33">
        <f t="shared" si="14"/>
        <v>438743350.62</v>
      </c>
      <c r="H57" s="33">
        <f t="shared" si="14"/>
        <v>84016821480.040009</v>
      </c>
      <c r="I57" s="82">
        <f t="shared" si="9"/>
        <v>164630.72585662361</v>
      </c>
      <c r="J57" s="33">
        <f>SUM(J38:J56)</f>
        <v>1838780284.46</v>
      </c>
      <c r="K57" s="33">
        <f>SUM(K38:K56)</f>
        <v>6164346145.9500008</v>
      </c>
      <c r="L57" s="33">
        <f>SUM(L38:L56)</f>
        <v>510335</v>
      </c>
      <c r="M57" s="75">
        <v>0.12812945334178266</v>
      </c>
      <c r="N57" s="33">
        <f>SUM(N38:N56)</f>
        <v>10027571322.049999</v>
      </c>
      <c r="O57" s="81">
        <f t="shared" si="10"/>
        <v>19648.99785836754</v>
      </c>
      <c r="P57" s="33">
        <f>SUM(P38:P56)</f>
        <v>69663684296.5</v>
      </c>
      <c r="Q57" s="33">
        <f>SUM(Q38:Q56)</f>
        <v>69663684296</v>
      </c>
      <c r="R57" s="80">
        <f t="shared" si="11"/>
        <v>0.82916353022293399</v>
      </c>
      <c r="S57" s="33">
        <f>SUM(S38:S56)</f>
        <v>4154913246</v>
      </c>
      <c r="T57" s="33">
        <f>SUM(T38:T56)</f>
        <v>262579639</v>
      </c>
      <c r="U57" s="33">
        <f>SUM(U38:U56)</f>
        <v>3892333607</v>
      </c>
      <c r="V57" s="66">
        <f t="shared" si="12"/>
        <v>7627.0167772149671</v>
      </c>
      <c r="W57" s="37">
        <f t="shared" si="13"/>
        <v>4.6328027392998995E-2</v>
      </c>
    </row>
    <row r="58" spans="1:23" ht="10.5" customHeight="1" x14ac:dyDescent="0.2">
      <c r="A58" s="102" t="s">
        <v>116</v>
      </c>
      <c r="B58" s="102"/>
      <c r="C58" s="102"/>
      <c r="D58" s="102"/>
      <c r="E58" s="102"/>
      <c r="F58" s="102"/>
      <c r="G58" s="102"/>
      <c r="H58" s="102"/>
      <c r="I58" s="103"/>
      <c r="J58" s="103"/>
      <c r="K58" s="103"/>
      <c r="L58" s="104"/>
      <c r="M58" s="104"/>
      <c r="N58" s="104"/>
      <c r="O58" s="104"/>
      <c r="P58" s="104"/>
      <c r="Q58" s="104"/>
      <c r="R58" s="104"/>
      <c r="S58" s="105"/>
      <c r="T58" s="94"/>
      <c r="U58" s="106"/>
      <c r="V58" s="106"/>
      <c r="W58" s="94"/>
    </row>
    <row r="59" spans="1:23" ht="10.5" customHeight="1" x14ac:dyDescent="0.2">
      <c r="A59" s="107" t="s">
        <v>117</v>
      </c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5"/>
      <c r="V59" s="94"/>
      <c r="W59" s="94"/>
    </row>
    <row r="60" spans="1:23" ht="10.5" customHeight="1" x14ac:dyDescent="0.2">
      <c r="A60" s="107" t="s">
        <v>118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5"/>
      <c r="V60" s="94"/>
      <c r="W60" s="94"/>
    </row>
    <row r="61" spans="1:23" ht="10.5" customHeight="1" x14ac:dyDescent="0.2">
      <c r="A61" s="102" t="s">
        <v>119</v>
      </c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4"/>
      <c r="M61" s="104"/>
      <c r="N61" s="104"/>
      <c r="O61" s="104"/>
      <c r="P61" s="104"/>
      <c r="Q61" s="104"/>
      <c r="R61" s="104"/>
      <c r="S61" s="104"/>
      <c r="T61" s="104"/>
      <c r="U61" s="105"/>
      <c r="V61" s="94"/>
      <c r="W61" s="103"/>
    </row>
    <row r="62" spans="1:23" ht="10.5" customHeight="1" x14ac:dyDescent="0.2">
      <c r="A62" s="102" t="s">
        <v>120</v>
      </c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4"/>
      <c r="M62" s="104"/>
      <c r="N62" s="104"/>
      <c r="O62" s="104"/>
      <c r="P62" s="104"/>
      <c r="Q62" s="104"/>
      <c r="R62" s="104"/>
      <c r="S62" s="104"/>
      <c r="T62" s="104"/>
      <c r="U62" s="105"/>
      <c r="V62" s="94"/>
      <c r="W62" s="103"/>
    </row>
    <row r="63" spans="1:23" ht="10.5" customHeight="1" x14ac:dyDescent="0.2">
      <c r="A63" s="108" t="s">
        <v>134</v>
      </c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3"/>
      <c r="Q63" s="103"/>
      <c r="R63" s="103"/>
      <c r="S63" s="103"/>
      <c r="T63" s="103"/>
      <c r="U63" s="103"/>
      <c r="V63" s="103"/>
      <c r="W63" s="103"/>
    </row>
    <row r="64" spans="1:23" ht="10.5" customHeight="1" x14ac:dyDescent="0.2">
      <c r="A64" s="108" t="s">
        <v>132</v>
      </c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3"/>
      <c r="Q64" s="103"/>
      <c r="R64" s="103"/>
      <c r="S64" s="103"/>
      <c r="T64" s="103"/>
      <c r="U64" s="103"/>
      <c r="V64" s="103"/>
      <c r="W64" s="103"/>
    </row>
    <row r="65" spans="1:23" ht="10.5" customHeight="1" x14ac:dyDescent="0.2">
      <c r="A65" s="108" t="s">
        <v>131</v>
      </c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3"/>
      <c r="Q65" s="103"/>
      <c r="R65" s="103"/>
      <c r="S65" s="103"/>
      <c r="T65" s="103"/>
      <c r="U65" s="103"/>
      <c r="V65" s="103"/>
      <c r="W65" s="103"/>
    </row>
    <row r="66" spans="1:23" ht="10.5" customHeight="1" x14ac:dyDescent="0.2">
      <c r="A66" s="108" t="s">
        <v>135</v>
      </c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3"/>
      <c r="Q66" s="103"/>
      <c r="R66" s="103"/>
      <c r="S66" s="104"/>
      <c r="T66" s="104"/>
      <c r="U66" s="105"/>
      <c r="V66" s="94"/>
      <c r="W66" s="103"/>
    </row>
    <row r="67" spans="1:23" ht="10.5" customHeight="1" x14ac:dyDescent="0.2">
      <c r="A67" s="102" t="s">
        <v>136</v>
      </c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3"/>
      <c r="Q67" s="103"/>
      <c r="R67" s="103"/>
      <c r="S67" s="104"/>
      <c r="T67" s="104"/>
      <c r="U67" s="105"/>
      <c r="V67" s="94"/>
      <c r="W67" s="103"/>
    </row>
    <row r="68" spans="1:23" ht="10.5" customHeight="1" x14ac:dyDescent="0.2">
      <c r="A68" s="102" t="s">
        <v>129</v>
      </c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3"/>
      <c r="Q68" s="103"/>
      <c r="R68" s="103"/>
      <c r="S68" s="103"/>
      <c r="T68" s="103"/>
      <c r="U68" s="103"/>
      <c r="V68" s="103"/>
      <c r="W68" s="103"/>
    </row>
    <row r="69" spans="1:23" ht="10.5" customHeight="1" x14ac:dyDescent="0.2">
      <c r="A69" s="108" t="s">
        <v>123</v>
      </c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3"/>
      <c r="Q69" s="103"/>
      <c r="R69" s="103"/>
      <c r="S69" s="103"/>
      <c r="T69" s="103"/>
      <c r="U69" s="103"/>
      <c r="V69" s="103"/>
      <c r="W69" s="103"/>
    </row>
    <row r="70" spans="1:23" ht="10.5" customHeight="1" x14ac:dyDescent="0.2">
      <c r="A70" s="108" t="s">
        <v>124</v>
      </c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3"/>
      <c r="Q70" s="103"/>
      <c r="R70" s="103"/>
      <c r="S70" s="103"/>
      <c r="T70" s="103"/>
      <c r="U70" s="103"/>
      <c r="V70" s="103"/>
      <c r="W70" s="103"/>
    </row>
    <row r="71" spans="1:23" ht="10.5" customHeight="1" x14ac:dyDescent="0.2">
      <c r="A71" s="107" t="s">
        <v>121</v>
      </c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3"/>
      <c r="S71" s="103"/>
      <c r="T71" s="103"/>
      <c r="U71" s="103"/>
      <c r="V71" s="103"/>
      <c r="W71" s="103"/>
    </row>
    <row r="72" spans="1:23" ht="10.5" customHeight="1" x14ac:dyDescent="0.2">
      <c r="A72" s="102" t="s">
        <v>122</v>
      </c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3"/>
      <c r="Q72" s="103"/>
      <c r="R72" s="103"/>
      <c r="S72" s="103"/>
      <c r="T72" s="103"/>
      <c r="U72" s="103"/>
      <c r="V72" s="103"/>
      <c r="W72" s="103"/>
    </row>
    <row r="73" spans="1:23" ht="10.5" customHeight="1" x14ac:dyDescent="0.2"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</row>
  </sheetData>
  <printOptions horizontalCentered="1"/>
  <pageMargins left="0" right="0" top="0.4" bottom="0" header="0" footer="0"/>
  <pageSetup scale="73" orientation="landscape" r:id="rId1"/>
  <headerFooter alignWithMargins="0"/>
  <ignoredErrors>
    <ignoredError sqref="O36 I57 O57 I36 R36 R57" formula="1"/>
    <ignoredError sqref="W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2014 Calculation Res Itd Ded</vt:lpstr>
      <vt:lpstr>' 2014 Calculation Res Itd Ded'!Print_Area</vt:lpstr>
    </vt:vector>
  </TitlesOfParts>
  <Company>NC Department of Revenue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2016-11-16T22:09:48Z</cp:lastPrinted>
  <dcterms:created xsi:type="dcterms:W3CDTF">2005-06-27T11:45:55Z</dcterms:created>
  <dcterms:modified xsi:type="dcterms:W3CDTF">2016-11-17T12:50:54Z</dcterms:modified>
</cp:coreProperties>
</file>