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Individual Income\Detail\Tax Year 2014\2015 Appendix Statistical Abstract\"/>
    </mc:Choice>
  </mc:AlternateContent>
  <bookViews>
    <workbookView xWindow="120" yWindow="120" windowWidth="11940" windowHeight="6240" tabRatio="895"/>
  </bookViews>
  <sheets>
    <sheet name=" 2014 Calculation HH ID Ded" sheetId="3" r:id="rId1"/>
  </sheets>
  <definedNames>
    <definedName name="_xlnm.Print_Area" localSheetId="0">' 2014 Calculation HH ID Ded'!$A$1:$W$72</definedName>
  </definedNames>
  <calcPr calcId="152511" calcOnSave="0"/>
</workbook>
</file>

<file path=xl/calcChain.xml><?xml version="1.0" encoding="utf-8"?>
<calcChain xmlns="http://schemas.openxmlformats.org/spreadsheetml/2006/main">
  <c r="W32" i="3" l="1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W56" i="3" l="1"/>
  <c r="W55" i="3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W35" i="3" l="1"/>
  <c r="W34" i="3"/>
  <c r="W33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N35" i="3"/>
  <c r="N34" i="3"/>
  <c r="N33" i="3"/>
  <c r="N32" i="3"/>
  <c r="L35" i="3"/>
  <c r="L34" i="3"/>
  <c r="F57" i="3" l="1"/>
  <c r="E57" i="3"/>
  <c r="D57" i="3"/>
  <c r="C57" i="3"/>
  <c r="F36" i="3"/>
  <c r="E36" i="3"/>
  <c r="D36" i="3"/>
  <c r="C36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J36" i="3" l="1"/>
  <c r="I36" i="3"/>
  <c r="G36" i="3"/>
  <c r="B36" i="3"/>
  <c r="U57" i="3"/>
  <c r="S57" i="3"/>
  <c r="P57" i="3"/>
  <c r="O57" i="3"/>
  <c r="R57" i="3" s="1"/>
  <c r="M57" i="3"/>
  <c r="K57" i="3"/>
  <c r="J57" i="3"/>
  <c r="I57" i="3"/>
  <c r="G57" i="3"/>
  <c r="B57" i="3"/>
  <c r="U36" i="3"/>
  <c r="S36" i="3"/>
  <c r="P36" i="3"/>
  <c r="O36" i="3"/>
  <c r="M36" i="3"/>
  <c r="K36" i="3"/>
  <c r="L36" i="3" s="1"/>
  <c r="N36" i="3" l="1"/>
  <c r="W36" i="3"/>
  <c r="V36" i="3"/>
  <c r="Q57" i="3"/>
  <c r="R36" i="3"/>
  <c r="L57" i="3"/>
  <c r="Q36" i="3"/>
  <c r="N57" i="3"/>
  <c r="W57" i="3"/>
  <c r="V57" i="3"/>
  <c r="H36" i="3"/>
  <c r="H57" i="3"/>
  <c r="T36" i="3"/>
  <c r="T57" i="3"/>
</calcChain>
</file>

<file path=xl/sharedStrings.xml><?xml version="1.0" encoding="utf-8"?>
<sst xmlns="http://schemas.openxmlformats.org/spreadsheetml/2006/main" count="191" uniqueCount="141">
  <si>
    <t>No Taxable Income</t>
  </si>
  <si>
    <t>TOTAL</t>
  </si>
  <si>
    <t>Deductions</t>
  </si>
  <si>
    <t>[$]</t>
  </si>
  <si>
    <t xml:space="preserve"> 200,001 or more</t>
  </si>
  <si>
    <t>Non-Positive AGI</t>
  </si>
  <si>
    <t>Tax</t>
  </si>
  <si>
    <t xml:space="preserve">Total </t>
  </si>
  <si>
    <t xml:space="preserve">Computed </t>
  </si>
  <si>
    <t>Credits</t>
  </si>
  <si>
    <t>Additions</t>
  </si>
  <si>
    <t>[%]</t>
  </si>
  <si>
    <t xml:space="preserve"> 1,000,000 or more</t>
  </si>
  <si>
    <t>B.  BY SIZE OF FEDERAL ADJUSTED GROSS INCOME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</si>
  <si>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</si>
  <si>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</si>
  <si>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</si>
  <si>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</si>
  <si>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</si>
  <si>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</si>
  <si>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</si>
  <si>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</si>
  <si>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>Number</t>
  </si>
  <si>
    <t>of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</si>
  <si>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</si>
  <si>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</si>
  <si>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</si>
  <si>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</si>
  <si>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</si>
  <si>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</si>
  <si>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</si>
  <si>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</si>
  <si>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</si>
  <si>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</si>
  <si>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</si>
  <si>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</si>
  <si>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</si>
  <si>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</si>
  <si>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</si>
  <si>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</si>
  <si>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</si>
  <si>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</si>
  <si>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</si>
  <si>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</si>
  <si>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</si>
  <si>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</si>
  <si>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</si>
  <si>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</si>
  <si>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</si>
  <si>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</si>
  <si>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</si>
  <si>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</si>
  <si>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</si>
  <si>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</si>
  <si>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</si>
  <si>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</si>
  <si>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</si>
  <si>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</si>
  <si>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</si>
  <si>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>Amount</t>
  </si>
  <si>
    <t>$          1 -      2,000</t>
  </si>
  <si>
    <t xml:space="preserve">     2,001 -      4,000</t>
  </si>
  <si>
    <t xml:space="preserve">     4,001 -      6,000</t>
  </si>
  <si>
    <t>$          1 -      3,999</t>
  </si>
  <si>
    <t xml:space="preserve">     4,000 -      9,999</t>
  </si>
  <si>
    <t>Deduction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</si>
  <si>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</si>
  <si>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</si>
  <si>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</si>
  <si>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</si>
  <si>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</si>
  <si>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</si>
  <si>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</si>
  <si>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</si>
  <si>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>Aggre-</t>
  </si>
  <si>
    <t>gate</t>
  </si>
  <si>
    <t>NCTI</t>
  </si>
  <si>
    <t>Pro-</t>
  </si>
  <si>
    <t>ration</t>
  </si>
  <si>
    <t>as</t>
  </si>
  <si>
    <t xml:space="preserve"> % </t>
  </si>
  <si>
    <t xml:space="preserve">      Computed NC Taxable Income</t>
  </si>
  <si>
    <t xml:space="preserve">       [includes returns with deficit]</t>
  </si>
  <si>
    <t>ID</t>
  </si>
  <si>
    <t>HEAD OF HOUSEHOLD:  ITEMIZED DEDUCTIONS</t>
  </si>
  <si>
    <t xml:space="preserve">           Modifications</t>
  </si>
  <si>
    <t xml:space="preserve">Federal </t>
  </si>
  <si>
    <t xml:space="preserve">                    to</t>
  </si>
  <si>
    <t>Net</t>
  </si>
  <si>
    <t>AGI</t>
  </si>
  <si>
    <t xml:space="preserve">               Federal</t>
  </si>
  <si>
    <t xml:space="preserve">                       AGI:</t>
  </si>
  <si>
    <t>Effec-</t>
  </si>
  <si>
    <t>Federal</t>
  </si>
  <si>
    <t>turns</t>
  </si>
  <si>
    <t>tive</t>
  </si>
  <si>
    <t>Income Level</t>
  </si>
  <si>
    <t>as a</t>
  </si>
  <si>
    <t>% of</t>
  </si>
  <si>
    <t xml:space="preserve">All </t>
  </si>
  <si>
    <t>Factor</t>
  </si>
  <si>
    <t>a</t>
  </si>
  <si>
    <t xml:space="preserve">Net Tax </t>
  </si>
  <si>
    <t>Per Re-</t>
  </si>
  <si>
    <t>Gross</t>
  </si>
  <si>
    <t>turn [All</t>
  </si>
  <si>
    <t>Returns]</t>
  </si>
  <si>
    <t>NCTI Level</t>
  </si>
  <si>
    <t>FAGI Level</t>
  </si>
  <si>
    <t>HH Re-</t>
  </si>
  <si>
    <t>HH-ID</t>
  </si>
  <si>
    <t xml:space="preserve">             D-400 Filing Financial Statistics:</t>
  </si>
  <si>
    <t xml:space="preserve">             Balance Tax Due/Overpayment</t>
  </si>
  <si>
    <t xml:space="preserve">     Balance Tax Due</t>
  </si>
  <si>
    <t xml:space="preserve">        Overpayment</t>
  </si>
  <si>
    <t>[Net Tax†</t>
  </si>
  <si>
    <t xml:space="preserve"> &gt; Pre-</t>
  </si>
  <si>
    <t xml:space="preserve"> &lt; Pre-</t>
  </si>
  <si>
    <t>payments]</t>
  </si>
  <si>
    <t xml:space="preserve">TABLE 6B.   TAX YEAR 2014 INDIVIDUAL INCOME TAX CALCULATION BY INCOME LEVEL BY DEDUCTION TYPE </t>
  </si>
  <si>
    <t>[HH]</t>
  </si>
  <si>
    <t>†††Effective tax rate for NCTI basis=Net Tax as a % of Computed NC Net Taxable Income [after residency proration] for returns with positive taxable income</t>
  </si>
  <si>
    <t xml:space="preserve">†††Effective tax rate for FAGI basis=Net Tax as a % of Federal Adjusted Gross Income </t>
  </si>
  <si>
    <t xml:space="preserve">                Itemized Deductions††:</t>
  </si>
  <si>
    <t>Taken</t>
  </si>
  <si>
    <t>Rate†††</t>
  </si>
  <si>
    <t xml:space="preserve">             A.  BY SIZE OF NC TAXABLE INCOME</t>
  </si>
  <si>
    <t>*</t>
  </si>
  <si>
    <t xml:space="preserve">  ††Claiming itemized deductions on the federal return 1040 Sch A is a prerequisite for claiming itemized deductions on the NC D-400 Sch S return.  Allowable itemized deductions provisions for NC tax purposes (no longer identical to allowable </t>
  </si>
  <si>
    <r>
      <t xml:space="preserve">  ††In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 xml:space="preserve">or </t>
    </r>
    <r>
      <rPr>
        <b/>
        <sz val="9"/>
        <rFont val="Times New Roman"/>
        <family val="1"/>
      </rPr>
      <t>the itemized deductions amount allowable for NC tax purposes.</t>
    </r>
  </si>
  <si>
    <t xml:space="preserve">      Source: 2014 individual income tax extract.   Statistical summaries are compiled from personal income tax information extracted from tax year 2014 D-400, D-400 Sch S, and D-400TC forms processed within the DOR dynamic integrated</t>
  </si>
  <si>
    <t xml:space="preserve">      tax system during 2015; the extract is a composite database consisting of both audited and unaudited (edited and unedited) data that is subject to and may include inconsistencies resultant of taxpayer and/or processing error.</t>
  </si>
  <si>
    <t xml:space="preserve">    †Net Tax=Computed net tax liability (after application of tax credits) plus consumer use tax liability</t>
  </si>
  <si>
    <r>
      <t xml:space="preserve">      SL 2013-316, (HB998), </t>
    </r>
    <r>
      <rPr>
        <b/>
        <i/>
        <sz val="9"/>
        <rFont val="Times New Roman"/>
        <family val="1"/>
      </rPr>
      <t>An Act to Simplify the NC Tax Structure and to Reduce Individual and Business Tax Rates</t>
    </r>
    <r>
      <rPr>
        <b/>
        <sz val="9"/>
        <rFont val="Times New Roman"/>
        <family val="1"/>
      </rPr>
      <t xml:space="preserve"> (enacted July 23, 2013) establishes a flat rate structure [5.8% rate for tax year 2014] to replace the multitiered bracket system (utilized </t>
    </r>
  </si>
  <si>
    <t xml:space="preserve">      tax rates of 6%, 7%, and 7.75% with breaking points delineated according to filing status and taxable income); increases the NC standard deduction amount; redefines and limits allowable itemized deductions; eliminates the personal exemption </t>
  </si>
  <si>
    <t xml:space="preserve">      allowance provision; increases the allowable child tax credit for certain taxpayers; and either eliminates or allows to sunset other tax credits applicable to the personal income tax.</t>
  </si>
  <si>
    <t xml:space="preserve">      Basic standard deduction allowances vary according to filing status: S=$7,500; MFJ/SS=$15,000; MFS=$7,500; and HH=$12,000.  </t>
  </si>
  <si>
    <t xml:space="preserve">      federal itemized deductions) include deductions for the following: qualified home mortgage interest and real estate property taxes (the sum of these deductions not to exceed $20,000), repayment of claim of right income, and</t>
  </si>
  <si>
    <t xml:space="preserve">      charitable contributions as allowed under the Code.  NC does not allow a deduction for state and local taxes and foreign income taxes, or for medical and dental expenses (deduction for medical and dental expenses reinstated for tax year 2015).</t>
  </si>
  <si>
    <t xml:space="preserve">      Proration (income apportionment) factors applicable to part-year and nonresident individuals can exceed 100% in cases where the portion of income subject to NC income tax exceeds total federal gross income, as adjusted.</t>
  </si>
  <si>
    <t xml:space="preserve">    *Summary information for this category has been combined with that of a preceding (or subsequent) category to avoid disclosing specific taxpayer details in categories with low participation.  Combined data are italicized.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</si>
</sst>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0.0%"/>
    <numFmt numFmtId="165" formatCode="_(* #,##0_);_(* \(#,##0\);_(* &quot;-&quot;??_);_(@_)"/>
  </numFmts>
  <fonts count="8" x14ac:knownFonts="1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  <font>
      <sz val="10"/>
      <name val="Arial"/>
      <family val="2"/>
    </font>
    <font>
      <b/>
      <i/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7" fontId="2" fillId="0" borderId="0"/>
    <xf numFmtId="0" fontId="6" fillId="0" borderId="0"/>
  </cellStyleXfs>
  <cellXfs count="134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5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5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41" fontId="1" fillId="2" borderId="0" xfId="0" applyNumberFormat="1" applyFont="1" applyFill="1"/>
    <xf numFmtId="0" fontId="1" fillId="2" borderId="4" xfId="0" applyFont="1" applyFill="1" applyBorder="1"/>
    <xf numFmtId="165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5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10" xfId="0" applyNumberFormat="1" applyFont="1" applyFill="1" applyBorder="1"/>
    <xf numFmtId="4" fontId="1" fillId="2" borderId="10" xfId="0" applyNumberFormat="1" applyFont="1" applyFill="1" applyBorder="1"/>
    <xf numFmtId="10" fontId="1" fillId="2" borderId="11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1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4" fontId="1" fillId="3" borderId="2" xfId="0" applyNumberFormat="1" applyFont="1" applyFill="1" applyBorder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5" fontId="1" fillId="2" borderId="0" xfId="0" applyNumberFormat="1" applyFont="1" applyFill="1" applyAlignment="1">
      <alignment horizontal="left"/>
    </xf>
    <xf numFmtId="0" fontId="1" fillId="4" borderId="12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165" fontId="1" fillId="4" borderId="12" xfId="0" applyNumberFormat="1" applyFont="1" applyFill="1" applyBorder="1" applyAlignment="1">
      <alignment horizontal="center"/>
    </xf>
    <xf numFmtId="0" fontId="0" fillId="4" borderId="12" xfId="0" applyFill="1" applyBorder="1"/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Continuous"/>
    </xf>
    <xf numFmtId="165" fontId="1" fillId="4" borderId="12" xfId="0" applyNumberFormat="1" applyFont="1" applyFill="1" applyBorder="1" applyAlignment="1">
      <alignment horizontal="centerContinuous"/>
    </xf>
    <xf numFmtId="37" fontId="1" fillId="4" borderId="12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3" fontId="0" fillId="2" borderId="0" xfId="0" applyNumberFormat="1" applyFill="1"/>
    <xf numFmtId="37" fontId="1" fillId="2" borderId="5" xfId="0" applyNumberFormat="1" applyFont="1" applyFill="1" applyBorder="1" applyAlignment="1">
      <alignment horizontal="right"/>
    </xf>
    <xf numFmtId="0" fontId="1" fillId="2" borderId="13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/>
    </xf>
    <xf numFmtId="41" fontId="1" fillId="2" borderId="5" xfId="0" applyNumberFormat="1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/>
    <xf numFmtId="37" fontId="1" fillId="3" borderId="2" xfId="0" applyNumberFormat="1" applyFont="1" applyFill="1" applyBorder="1"/>
    <xf numFmtId="4" fontId="1" fillId="3" borderId="5" xfId="0" applyNumberFormat="1" applyFont="1" applyFill="1" applyBorder="1"/>
    <xf numFmtId="4" fontId="1" fillId="3" borderId="10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164" fontId="1" fillId="3" borderId="2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164" fontId="1" fillId="2" borderId="11" xfId="0" applyNumberFormat="1" applyFont="1" applyFill="1" applyBorder="1" applyAlignment="1">
      <alignment horizontal="right"/>
    </xf>
    <xf numFmtId="164" fontId="1" fillId="3" borderId="10" xfId="0" applyNumberFormat="1" applyFont="1" applyFill="1" applyBorder="1"/>
    <xf numFmtId="3" fontId="1" fillId="2" borderId="10" xfId="0" applyNumberFormat="1" applyFont="1" applyFill="1" applyBorder="1" applyAlignment="1">
      <alignment horizontal="right"/>
    </xf>
    <xf numFmtId="3" fontId="1" fillId="3" borderId="10" xfId="0" applyNumberFormat="1" applyFont="1" applyFill="1" applyBorder="1"/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3" fontId="1" fillId="2" borderId="19" xfId="0" applyNumberFormat="1" applyFont="1" applyFill="1" applyBorder="1" applyAlignment="1">
      <alignment horizontal="right"/>
    </xf>
    <xf numFmtId="3" fontId="1" fillId="2" borderId="20" xfId="0" applyNumberFormat="1" applyFont="1" applyFill="1" applyBorder="1"/>
    <xf numFmtId="3" fontId="1" fillId="3" borderId="19" xfId="0" applyNumberFormat="1" applyFont="1" applyFill="1" applyBorder="1"/>
    <xf numFmtId="3" fontId="1" fillId="3" borderId="20" xfId="0" applyNumberFormat="1" applyFont="1" applyFill="1" applyBorder="1"/>
    <xf numFmtId="3" fontId="1" fillId="2" borderId="22" xfId="0" applyNumberFormat="1" applyFont="1" applyFill="1" applyBorder="1"/>
    <xf numFmtId="0" fontId="1" fillId="2" borderId="1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165" fontId="1" fillId="2" borderId="16" xfId="0" applyNumberFormat="1" applyFont="1" applyFill="1" applyBorder="1" applyAlignment="1">
      <alignment horizontal="center"/>
    </xf>
    <xf numFmtId="4" fontId="3" fillId="3" borderId="0" xfId="0" applyNumberFormat="1" applyFont="1" applyFill="1" applyBorder="1"/>
    <xf numFmtId="10" fontId="3" fillId="2" borderId="0" xfId="0" applyNumberFormat="1" applyFont="1" applyFill="1" applyBorder="1" applyAlignment="1">
      <alignment horizontal="right"/>
    </xf>
    <xf numFmtId="0" fontId="4" fillId="2" borderId="0" xfId="0" applyFont="1" applyFill="1"/>
    <xf numFmtId="0" fontId="1" fillId="2" borderId="23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center"/>
    </xf>
    <xf numFmtId="0" fontId="1" fillId="4" borderId="12" xfId="2" applyFont="1" applyFill="1" applyBorder="1" applyAlignment="1">
      <alignment horizontal="centerContinuous"/>
    </xf>
    <xf numFmtId="3" fontId="1" fillId="5" borderId="4" xfId="0" applyNumberFormat="1" applyFont="1" applyFill="1" applyBorder="1"/>
    <xf numFmtId="3" fontId="1" fillId="5" borderId="5" xfId="0" applyNumberFormat="1" applyFont="1" applyFill="1" applyBorder="1"/>
    <xf numFmtId="3" fontId="1" fillId="5" borderId="17" xfId="0" applyNumberFormat="1" applyFont="1" applyFill="1" applyBorder="1"/>
    <xf numFmtId="3" fontId="1" fillId="5" borderId="2" xfId="0" applyNumberFormat="1" applyFont="1" applyFill="1" applyBorder="1"/>
    <xf numFmtId="3" fontId="1" fillId="5" borderId="24" xfId="0" applyNumberFormat="1" applyFont="1" applyFill="1" applyBorder="1"/>
    <xf numFmtId="3" fontId="1" fillId="5" borderId="18" xfId="0" applyNumberFormat="1" applyFont="1" applyFill="1" applyBorder="1"/>
    <xf numFmtId="0" fontId="6" fillId="4" borderId="7" xfId="2" applyFill="1" applyBorder="1"/>
    <xf numFmtId="10" fontId="3" fillId="2" borderId="0" xfId="2" applyNumberFormat="1" applyFont="1" applyFill="1" applyBorder="1" applyAlignment="1">
      <alignment horizontal="right"/>
    </xf>
    <xf numFmtId="10" fontId="1" fillId="2" borderId="0" xfId="0" applyNumberFormat="1" applyFont="1" applyFill="1" applyBorder="1" applyAlignment="1">
      <alignment horizontal="right"/>
    </xf>
    <xf numFmtId="38" fontId="1" fillId="2" borderId="2" xfId="0" applyNumberFormat="1" applyFont="1" applyFill="1" applyBorder="1" applyAlignment="1">
      <alignment horizontal="right"/>
    </xf>
    <xf numFmtId="37" fontId="1" fillId="2" borderId="10" xfId="0" applyNumberFormat="1" applyFont="1" applyFill="1" applyBorder="1"/>
    <xf numFmtId="0" fontId="3" fillId="5" borderId="0" xfId="0" applyFont="1" applyFill="1" applyBorder="1" applyAlignment="1">
      <alignment horizontal="left"/>
    </xf>
    <xf numFmtId="0" fontId="4" fillId="5" borderId="0" xfId="0" applyFont="1" applyFill="1" applyAlignment="1"/>
    <xf numFmtId="0" fontId="3" fillId="2" borderId="0" xfId="2" applyFont="1" applyFill="1" applyBorder="1" applyAlignment="1"/>
    <xf numFmtId="3" fontId="3" fillId="2" borderId="0" xfId="2" applyNumberFormat="1" applyFont="1" applyFill="1" applyBorder="1" applyAlignment="1"/>
    <xf numFmtId="4" fontId="3" fillId="3" borderId="0" xfId="2" applyNumberFormat="1" applyFont="1" applyFill="1" applyBorder="1" applyAlignment="1"/>
    <xf numFmtId="0" fontId="3" fillId="2" borderId="0" xfId="2" applyFont="1" applyFill="1" applyAlignment="1"/>
    <xf numFmtId="0" fontId="3" fillId="2" borderId="0" xfId="2" quotePrefix="1" applyFont="1" applyFill="1" applyAlignment="1"/>
    <xf numFmtId="0" fontId="4" fillId="2" borderId="0" xfId="2" applyFont="1" applyFill="1" applyAlignment="1"/>
    <xf numFmtId="4" fontId="3" fillId="3" borderId="0" xfId="0" applyNumberFormat="1" applyFont="1" applyFill="1" applyBorder="1" applyAlignment="1"/>
    <xf numFmtId="0" fontId="4" fillId="2" borderId="0" xfId="0" applyFont="1" applyFill="1" applyAlignment="1"/>
    <xf numFmtId="37" fontId="3" fillId="2" borderId="0" xfId="2" applyNumberFormat="1" applyFont="1" applyFill="1" applyBorder="1" applyAlignment="1"/>
    <xf numFmtId="0" fontId="3" fillId="2" borderId="0" xfId="0" applyFont="1" applyFill="1" applyBorder="1" applyAlignment="1"/>
    <xf numFmtId="3" fontId="3" fillId="2" borderId="0" xfId="0" applyNumberFormat="1" applyFont="1" applyFill="1" applyBorder="1" applyAlignment="1"/>
    <xf numFmtId="3" fontId="1" fillId="5" borderId="17" xfId="0" applyNumberFormat="1" applyFont="1" applyFill="1" applyBorder="1" applyAlignment="1">
      <alignment horizontal="right"/>
    </xf>
    <xf numFmtId="3" fontId="1" fillId="5" borderId="2" xfId="0" applyNumberFormat="1" applyFont="1" applyFill="1" applyBorder="1" applyAlignment="1">
      <alignment horizontal="right"/>
    </xf>
    <xf numFmtId="3" fontId="7" fillId="5" borderId="4" xfId="0" applyNumberFormat="1" applyFont="1" applyFill="1" applyBorder="1"/>
    <xf numFmtId="3" fontId="7" fillId="5" borderId="5" xfId="0" applyNumberFormat="1" applyFont="1" applyFill="1" applyBorder="1"/>
    <xf numFmtId="38" fontId="1" fillId="3" borderId="2" xfId="0" applyNumberFormat="1" applyFont="1" applyFill="1" applyBorder="1"/>
  </cellXfs>
  <cellStyles count="3">
    <cellStyle name="Normal" xfId="0" builtinId="0"/>
    <cellStyle name="Normal 2" xfId="2"/>
    <cellStyle name="Normal_00fsd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3"/>
  <sheetViews>
    <sheetView tabSelected="1" zoomScaleNormal="100" workbookViewId="0">
      <selection activeCell="B73" sqref="A73:W73"/>
    </sheetView>
  </sheetViews>
  <sheetFormatPr defaultRowHeight="10.5" customHeight="1" x14ac:dyDescent="0.2"/>
  <cols>
    <col min="1" max="1" width="12.42578125" style="11" customWidth="1"/>
    <col min="2" max="3" width="6.42578125" style="11" customWidth="1"/>
    <col min="4" max="4" width="9" style="11" customWidth="1"/>
    <col min="5" max="5" width="6.42578125" style="11" customWidth="1"/>
    <col min="6" max="6" width="9" style="11" customWidth="1"/>
    <col min="7" max="7" width="10.5703125" style="11" customWidth="1"/>
    <col min="8" max="8" width="7.5703125" style="11" customWidth="1"/>
    <col min="9" max="9" width="9.28515625" style="11" customWidth="1"/>
    <col min="10" max="10" width="10.140625" style="11" customWidth="1"/>
    <col min="11" max="11" width="6.42578125" style="11" customWidth="1"/>
    <col min="12" max="12" width="6" style="11" customWidth="1"/>
    <col min="13" max="13" width="9.7109375" style="11" customWidth="1"/>
    <col min="14" max="14" width="6.42578125" style="11" customWidth="1"/>
    <col min="15" max="16" width="10.7109375" style="11" customWidth="1"/>
    <col min="17" max="18" width="6" style="11" customWidth="1"/>
    <col min="19" max="19" width="9.28515625" style="11" customWidth="1"/>
    <col min="20" max="20" width="7.85546875" style="11" customWidth="1"/>
    <col min="21" max="21" width="9.140625" style="11" customWidth="1"/>
    <col min="22" max="22" width="7" style="11" customWidth="1"/>
    <col min="23" max="23" width="5.85546875" style="11" customWidth="1"/>
    <col min="24" max="16384" width="9.140625" style="11"/>
  </cols>
  <sheetData>
    <row r="1" spans="1:23" ht="10.5" customHeight="1" x14ac:dyDescent="0.2">
      <c r="A1" s="41" t="s">
        <v>119</v>
      </c>
      <c r="B1" s="27"/>
      <c r="C1" s="27"/>
      <c r="D1" s="27"/>
      <c r="E1" s="27"/>
      <c r="F1" s="27"/>
      <c r="G1" s="27"/>
      <c r="H1" s="27"/>
      <c r="I1" s="27"/>
      <c r="J1" s="28"/>
      <c r="K1" s="28"/>
      <c r="L1" s="28"/>
      <c r="M1" s="27"/>
      <c r="N1" s="27"/>
      <c r="O1" s="28"/>
      <c r="P1" s="28"/>
      <c r="Q1" s="28"/>
      <c r="R1" s="28"/>
      <c r="S1" s="28"/>
      <c r="T1" s="28"/>
      <c r="U1" s="3"/>
      <c r="V1" s="3"/>
      <c r="W1" s="3"/>
    </row>
    <row r="2" spans="1:23" ht="10.5" customHeight="1" x14ac:dyDescent="0.2">
      <c r="A2" s="41"/>
      <c r="B2" s="27"/>
      <c r="C2" s="27"/>
      <c r="D2" s="27"/>
      <c r="E2" s="27"/>
      <c r="F2" s="27"/>
      <c r="G2" s="27"/>
      <c r="H2" s="27"/>
      <c r="I2" s="27"/>
      <c r="J2" s="28"/>
      <c r="K2" s="28"/>
      <c r="L2" s="28"/>
      <c r="M2" s="27"/>
      <c r="N2" s="27"/>
      <c r="O2" s="28"/>
      <c r="P2" s="28"/>
      <c r="Q2" s="28"/>
      <c r="R2" s="28"/>
      <c r="S2" s="28"/>
      <c r="T2" s="28"/>
      <c r="U2" s="3"/>
      <c r="V2" s="3"/>
      <c r="W2" s="3"/>
    </row>
    <row r="3" spans="1:23" ht="11.25" customHeight="1" thickBot="1" x14ac:dyDescent="0.25">
      <c r="J3" s="1" t="s">
        <v>84</v>
      </c>
      <c r="K3" s="5"/>
      <c r="L3" s="43"/>
      <c r="M3" s="43"/>
      <c r="N3" s="43"/>
      <c r="O3" s="43"/>
      <c r="P3" s="43"/>
      <c r="Q3" s="43"/>
      <c r="R3" s="43"/>
      <c r="S3" s="9"/>
      <c r="T3" s="4"/>
      <c r="U3" s="2"/>
      <c r="V3" s="2"/>
      <c r="W3" s="2"/>
    </row>
    <row r="4" spans="1:23" ht="10.5" customHeight="1" x14ac:dyDescent="0.2">
      <c r="A4" s="14"/>
      <c r="B4" s="87"/>
      <c r="C4" s="60" t="s">
        <v>111</v>
      </c>
      <c r="D4" s="72"/>
      <c r="E4" s="72"/>
      <c r="F4" s="55"/>
      <c r="G4" s="55"/>
      <c r="H4" s="72"/>
      <c r="I4" s="54" t="s">
        <v>85</v>
      </c>
      <c r="J4" s="55"/>
      <c r="K4" s="60" t="s">
        <v>123</v>
      </c>
      <c r="L4" s="60"/>
      <c r="M4" s="60"/>
      <c r="N4" s="60"/>
      <c r="O4" s="54" t="s">
        <v>81</v>
      </c>
      <c r="P4" s="72"/>
      <c r="Q4" s="55"/>
      <c r="R4" s="16" t="s">
        <v>76</v>
      </c>
      <c r="S4" s="15"/>
      <c r="T4" s="15"/>
      <c r="U4" s="17"/>
      <c r="V4" s="16" t="s">
        <v>67</v>
      </c>
      <c r="W4" s="42"/>
    </row>
    <row r="5" spans="1:23" ht="10.5" customHeight="1" x14ac:dyDescent="0.2">
      <c r="A5" s="2"/>
      <c r="B5" s="88" t="s">
        <v>74</v>
      </c>
      <c r="C5" s="68" t="s">
        <v>112</v>
      </c>
      <c r="D5" s="10"/>
      <c r="E5" s="10"/>
      <c r="F5" s="69"/>
      <c r="G5" s="69" t="s">
        <v>86</v>
      </c>
      <c r="H5" s="6"/>
      <c r="I5" s="77" t="s">
        <v>87</v>
      </c>
      <c r="J5" s="69"/>
      <c r="K5" s="57"/>
      <c r="L5" s="61" t="s">
        <v>97</v>
      </c>
      <c r="M5" s="70"/>
      <c r="N5" s="61"/>
      <c r="O5" s="56" t="s">
        <v>82</v>
      </c>
      <c r="P5" s="79"/>
      <c r="Q5" s="69"/>
      <c r="R5" s="69" t="s">
        <v>79</v>
      </c>
      <c r="S5" s="7"/>
      <c r="T5" s="7"/>
      <c r="U5" s="19" t="s">
        <v>88</v>
      </c>
      <c r="V5" s="18" t="s">
        <v>68</v>
      </c>
      <c r="W5" s="31"/>
    </row>
    <row r="6" spans="1:23" ht="10.5" customHeight="1" x14ac:dyDescent="0.2">
      <c r="A6" s="2"/>
      <c r="B6" s="88" t="s">
        <v>75</v>
      </c>
      <c r="C6" s="102" t="s">
        <v>113</v>
      </c>
      <c r="D6" s="103"/>
      <c r="E6" s="102" t="s">
        <v>114</v>
      </c>
      <c r="F6" s="103"/>
      <c r="G6" s="69" t="s">
        <v>89</v>
      </c>
      <c r="H6" s="6" t="s">
        <v>67</v>
      </c>
      <c r="I6" s="77" t="s">
        <v>90</v>
      </c>
      <c r="J6" s="69"/>
      <c r="K6" s="77"/>
      <c r="L6" s="18" t="s">
        <v>98</v>
      </c>
      <c r="M6" s="6"/>
      <c r="N6" s="18"/>
      <c r="O6" s="61"/>
      <c r="P6" s="61"/>
      <c r="Q6" s="98" t="s">
        <v>92</v>
      </c>
      <c r="R6" s="69" t="s">
        <v>101</v>
      </c>
      <c r="S6" s="7"/>
      <c r="T6" s="20"/>
      <c r="U6" s="19" t="s">
        <v>6</v>
      </c>
      <c r="V6" s="18" t="s">
        <v>102</v>
      </c>
      <c r="W6" s="6"/>
    </row>
    <row r="7" spans="1:23" ht="10.5" customHeight="1" x14ac:dyDescent="0.2">
      <c r="A7" s="2"/>
      <c r="B7" s="88" t="s">
        <v>22</v>
      </c>
      <c r="C7" s="57"/>
      <c r="D7" s="61" t="s">
        <v>115</v>
      </c>
      <c r="E7" s="57"/>
      <c r="F7" s="61" t="s">
        <v>115</v>
      </c>
      <c r="G7" s="69" t="s">
        <v>14</v>
      </c>
      <c r="H7" s="6" t="s">
        <v>68</v>
      </c>
      <c r="I7" s="6" t="s">
        <v>91</v>
      </c>
      <c r="J7" s="69"/>
      <c r="K7" s="18"/>
      <c r="L7" s="6" t="s">
        <v>99</v>
      </c>
      <c r="M7" s="6"/>
      <c r="N7" s="18" t="s">
        <v>67</v>
      </c>
      <c r="O7" s="7"/>
      <c r="P7" s="7"/>
      <c r="Q7" s="6" t="s">
        <v>95</v>
      </c>
      <c r="R7" s="18" t="s">
        <v>80</v>
      </c>
      <c r="S7" s="7" t="s">
        <v>8</v>
      </c>
      <c r="T7" s="7"/>
      <c r="U7" s="19" t="s">
        <v>69</v>
      </c>
      <c r="V7" s="18" t="s">
        <v>103</v>
      </c>
      <c r="W7" s="20" t="s">
        <v>92</v>
      </c>
    </row>
    <row r="8" spans="1:23" ht="10.5" customHeight="1" x14ac:dyDescent="0.2">
      <c r="A8" s="2"/>
      <c r="B8" s="88" t="s">
        <v>23</v>
      </c>
      <c r="C8" s="6" t="s">
        <v>22</v>
      </c>
      <c r="D8" s="18" t="s">
        <v>116</v>
      </c>
      <c r="E8" s="6" t="s">
        <v>22</v>
      </c>
      <c r="F8" s="18" t="s">
        <v>117</v>
      </c>
      <c r="G8" s="69" t="s">
        <v>15</v>
      </c>
      <c r="H8" s="6" t="s">
        <v>93</v>
      </c>
      <c r="I8" s="95"/>
      <c r="J8" s="73"/>
      <c r="K8" s="6" t="s">
        <v>22</v>
      </c>
      <c r="L8" s="18" t="s">
        <v>109</v>
      </c>
      <c r="M8" s="6"/>
      <c r="N8" s="18" t="s">
        <v>68</v>
      </c>
      <c r="O8" s="6" t="s">
        <v>16</v>
      </c>
      <c r="P8" s="6" t="s">
        <v>17</v>
      </c>
      <c r="Q8" s="7" t="s">
        <v>77</v>
      </c>
      <c r="R8" s="7" t="s">
        <v>23</v>
      </c>
      <c r="S8" s="7" t="s">
        <v>104</v>
      </c>
      <c r="T8" s="20" t="s">
        <v>7</v>
      </c>
      <c r="U8" s="19" t="s">
        <v>70</v>
      </c>
      <c r="V8" s="18" t="s">
        <v>105</v>
      </c>
      <c r="W8" s="20" t="s">
        <v>95</v>
      </c>
    </row>
    <row r="9" spans="1:23" ht="10.5" customHeight="1" x14ac:dyDescent="0.2">
      <c r="A9" s="2"/>
      <c r="B9" s="88" t="s">
        <v>24</v>
      </c>
      <c r="C9" s="22" t="s">
        <v>23</v>
      </c>
      <c r="D9" s="18" t="s">
        <v>118</v>
      </c>
      <c r="E9" s="22" t="s">
        <v>23</v>
      </c>
      <c r="F9" s="18" t="s">
        <v>118</v>
      </c>
      <c r="G9" s="69" t="s">
        <v>18</v>
      </c>
      <c r="H9" s="10" t="s">
        <v>89</v>
      </c>
      <c r="I9" s="6"/>
      <c r="J9" s="96"/>
      <c r="K9" s="22" t="s">
        <v>23</v>
      </c>
      <c r="L9" s="23" t="s">
        <v>94</v>
      </c>
      <c r="M9" s="6" t="s">
        <v>65</v>
      </c>
      <c r="N9" s="18" t="s">
        <v>83</v>
      </c>
      <c r="O9" s="21" t="s">
        <v>19</v>
      </c>
      <c r="P9" s="7" t="s">
        <v>19</v>
      </c>
      <c r="Q9" s="6" t="s">
        <v>78</v>
      </c>
      <c r="R9" s="7" t="s">
        <v>93</v>
      </c>
      <c r="S9" s="7" t="s">
        <v>25</v>
      </c>
      <c r="T9" s="7" t="s">
        <v>9</v>
      </c>
      <c r="U9" s="19" t="s">
        <v>71</v>
      </c>
      <c r="V9" s="18" t="s">
        <v>110</v>
      </c>
      <c r="W9" s="20" t="s">
        <v>6</v>
      </c>
    </row>
    <row r="10" spans="1:23" ht="10.5" customHeight="1" x14ac:dyDescent="0.2">
      <c r="A10" s="2"/>
      <c r="B10" s="88" t="s">
        <v>73</v>
      </c>
      <c r="C10" s="10" t="s">
        <v>24</v>
      </c>
      <c r="D10" s="18" t="s">
        <v>59</v>
      </c>
      <c r="E10" s="10" t="s">
        <v>24</v>
      </c>
      <c r="F10" s="18" t="s">
        <v>59</v>
      </c>
      <c r="G10" s="69" t="s">
        <v>20</v>
      </c>
      <c r="H10" s="10" t="s">
        <v>66</v>
      </c>
      <c r="I10" s="71" t="s">
        <v>10</v>
      </c>
      <c r="J10" s="23" t="s">
        <v>2</v>
      </c>
      <c r="K10" s="10" t="s">
        <v>24</v>
      </c>
      <c r="L10" s="23" t="s">
        <v>73</v>
      </c>
      <c r="M10" s="71" t="s">
        <v>59</v>
      </c>
      <c r="N10" s="18" t="s">
        <v>66</v>
      </c>
      <c r="O10" s="6" t="s">
        <v>21</v>
      </c>
      <c r="P10" s="6" t="s">
        <v>21</v>
      </c>
      <c r="Q10" s="6" t="s">
        <v>100</v>
      </c>
      <c r="R10" s="6" t="s">
        <v>89</v>
      </c>
      <c r="S10" s="7" t="s">
        <v>69</v>
      </c>
      <c r="T10" s="7" t="s">
        <v>124</v>
      </c>
      <c r="U10" s="19" t="s">
        <v>72</v>
      </c>
      <c r="V10" s="18" t="s">
        <v>106</v>
      </c>
      <c r="W10" s="20" t="s">
        <v>125</v>
      </c>
    </row>
    <row r="11" spans="1:23" ht="10.5" customHeight="1" thickBot="1" x14ac:dyDescent="0.25">
      <c r="A11" s="97" t="s">
        <v>96</v>
      </c>
      <c r="B11" s="89" t="s">
        <v>120</v>
      </c>
      <c r="C11" s="25" t="s">
        <v>73</v>
      </c>
      <c r="D11" s="24" t="s">
        <v>3</v>
      </c>
      <c r="E11" s="25" t="s">
        <v>73</v>
      </c>
      <c r="F11" s="25" t="s">
        <v>3</v>
      </c>
      <c r="G11" s="69" t="s">
        <v>3</v>
      </c>
      <c r="H11" s="10" t="s">
        <v>3</v>
      </c>
      <c r="I11" s="6" t="s">
        <v>3</v>
      </c>
      <c r="J11" s="18" t="s">
        <v>3</v>
      </c>
      <c r="K11" s="25" t="s">
        <v>73</v>
      </c>
      <c r="L11" s="19" t="s">
        <v>11</v>
      </c>
      <c r="M11" s="24" t="s">
        <v>3</v>
      </c>
      <c r="N11" s="25" t="s">
        <v>3</v>
      </c>
      <c r="O11" s="6" t="s">
        <v>3</v>
      </c>
      <c r="P11" s="7" t="s">
        <v>3</v>
      </c>
      <c r="Q11" s="19" t="s">
        <v>11</v>
      </c>
      <c r="R11" s="19" t="s">
        <v>11</v>
      </c>
      <c r="S11" s="7" t="s">
        <v>3</v>
      </c>
      <c r="T11" s="7" t="s">
        <v>3</v>
      </c>
      <c r="U11" s="19" t="s">
        <v>3</v>
      </c>
      <c r="V11" s="19" t="s">
        <v>3</v>
      </c>
      <c r="W11" s="19" t="s">
        <v>11</v>
      </c>
    </row>
    <row r="12" spans="1:23" ht="11.25" customHeight="1" thickBot="1" x14ac:dyDescent="0.25">
      <c r="A12" s="44" t="s">
        <v>107</v>
      </c>
      <c r="B12" s="50"/>
      <c r="C12" s="104"/>
      <c r="D12" s="104"/>
      <c r="E12" s="104"/>
      <c r="F12" s="104"/>
      <c r="G12" s="50"/>
      <c r="H12" s="50"/>
      <c r="I12" s="44"/>
      <c r="J12" s="46" t="s">
        <v>126</v>
      </c>
      <c r="K12" s="46"/>
      <c r="L12" s="46"/>
      <c r="M12" s="47"/>
      <c r="N12" s="48"/>
      <c r="O12" s="48"/>
      <c r="P12" s="48"/>
      <c r="Q12" s="48"/>
      <c r="R12" s="47"/>
      <c r="S12" s="47"/>
      <c r="T12" s="45"/>
      <c r="U12" s="47"/>
      <c r="V12" s="45"/>
      <c r="W12" s="47"/>
    </row>
    <row r="13" spans="1:23" ht="10.5" customHeight="1" x14ac:dyDescent="0.2">
      <c r="A13" s="2" t="s">
        <v>0</v>
      </c>
      <c r="B13" s="90">
        <v>133201</v>
      </c>
      <c r="C13" s="105">
        <v>17</v>
      </c>
      <c r="D13" s="106">
        <v>8886</v>
      </c>
      <c r="E13" s="106">
        <v>859</v>
      </c>
      <c r="F13" s="106">
        <v>942189</v>
      </c>
      <c r="G13" s="35">
        <v>392607441</v>
      </c>
      <c r="H13" s="35">
        <f t="shared" ref="H13:H36" si="0">G13/K13</f>
        <v>74470.303679817909</v>
      </c>
      <c r="I13" s="35">
        <v>25446631</v>
      </c>
      <c r="J13" s="35">
        <v>54135607</v>
      </c>
      <c r="K13" s="35">
        <v>5272</v>
      </c>
      <c r="L13" s="74">
        <f>K13/B13</f>
        <v>3.9579282437819538E-2</v>
      </c>
      <c r="M13" s="35">
        <v>60728941</v>
      </c>
      <c r="N13" s="35">
        <f>M13/K13</f>
        <v>11519.14662367223</v>
      </c>
      <c r="O13" s="35">
        <v>303189524</v>
      </c>
      <c r="P13" s="59">
        <v>-64454040</v>
      </c>
      <c r="Q13" s="81">
        <f t="shared" ref="Q13:Q36" si="1">P13/O13</f>
        <v>-0.21258663277561002</v>
      </c>
      <c r="R13" s="74">
        <f t="shared" ref="R13:R36" si="2">O13/G13</f>
        <v>0.77224599520516979</v>
      </c>
      <c r="S13" s="13">
        <v>0</v>
      </c>
      <c r="T13" s="62">
        <v>0</v>
      </c>
      <c r="U13" s="62">
        <v>0</v>
      </c>
      <c r="V13" s="37">
        <v>0</v>
      </c>
      <c r="W13" s="37">
        <v>0</v>
      </c>
    </row>
    <row r="14" spans="1:23" ht="10.5" customHeight="1" x14ac:dyDescent="0.2">
      <c r="A14" s="2" t="s">
        <v>60</v>
      </c>
      <c r="B14" s="91">
        <v>50767</v>
      </c>
      <c r="C14" s="107">
        <v>191</v>
      </c>
      <c r="D14" s="108">
        <v>9267</v>
      </c>
      <c r="E14" s="108">
        <v>294</v>
      </c>
      <c r="F14" s="108">
        <v>99659</v>
      </c>
      <c r="G14" s="63">
        <v>147992382</v>
      </c>
      <c r="H14" s="53">
        <f t="shared" si="0"/>
        <v>263331.64056939504</v>
      </c>
      <c r="I14" s="53">
        <v>2281262</v>
      </c>
      <c r="J14" s="53">
        <v>5161816</v>
      </c>
      <c r="K14" s="53">
        <v>562</v>
      </c>
      <c r="L14" s="75">
        <f>K14/B14</f>
        <v>1.1070183386845785E-2</v>
      </c>
      <c r="M14" s="53">
        <v>20382950</v>
      </c>
      <c r="N14" s="53">
        <f>M14/K14</f>
        <v>36268.594306049825</v>
      </c>
      <c r="O14" s="53">
        <v>124728878</v>
      </c>
      <c r="P14" s="114">
        <v>506163</v>
      </c>
      <c r="Q14" s="78">
        <f t="shared" si="1"/>
        <v>4.0581059343771219E-3</v>
      </c>
      <c r="R14" s="75">
        <f t="shared" si="2"/>
        <v>0.84280607092329929</v>
      </c>
      <c r="S14" s="64">
        <v>29353</v>
      </c>
      <c r="T14" s="63">
        <v>7526</v>
      </c>
      <c r="U14" s="63">
        <v>21827</v>
      </c>
      <c r="V14" s="30">
        <f t="shared" ref="V14:V36" si="3">U14/K14</f>
        <v>38.838078291814945</v>
      </c>
      <c r="W14" s="29">
        <f>U14/P14</f>
        <v>4.3122472405134317E-2</v>
      </c>
    </row>
    <row r="15" spans="1:23" ht="10.5" customHeight="1" x14ac:dyDescent="0.2">
      <c r="A15" s="2" t="s">
        <v>61</v>
      </c>
      <c r="B15" s="91">
        <v>49250</v>
      </c>
      <c r="C15" s="107">
        <v>152</v>
      </c>
      <c r="D15" s="108">
        <v>18024</v>
      </c>
      <c r="E15" s="108">
        <v>227</v>
      </c>
      <c r="F15" s="108">
        <v>111051</v>
      </c>
      <c r="G15" s="63">
        <v>66098552</v>
      </c>
      <c r="H15" s="53">
        <f t="shared" si="0"/>
        <v>161215.98048780489</v>
      </c>
      <c r="I15" s="53">
        <v>14046338</v>
      </c>
      <c r="J15" s="53">
        <v>1900613</v>
      </c>
      <c r="K15" s="53">
        <v>410</v>
      </c>
      <c r="L15" s="75">
        <f>K15/B15</f>
        <v>8.3248730964467013E-3</v>
      </c>
      <c r="M15" s="53">
        <v>7230660</v>
      </c>
      <c r="N15" s="53">
        <f>M15/K15</f>
        <v>17635.756097560974</v>
      </c>
      <c r="O15" s="53">
        <v>71013617</v>
      </c>
      <c r="P15" s="114">
        <v>1189648</v>
      </c>
      <c r="Q15" s="78">
        <f t="shared" si="1"/>
        <v>1.6752392713639694E-2</v>
      </c>
      <c r="R15" s="75">
        <f t="shared" si="2"/>
        <v>1.0743596470918153</v>
      </c>
      <c r="S15" s="64">
        <v>69011</v>
      </c>
      <c r="T15" s="63">
        <v>18967</v>
      </c>
      <c r="U15" s="63">
        <v>50044</v>
      </c>
      <c r="V15" s="30">
        <f t="shared" si="3"/>
        <v>122.05853658536586</v>
      </c>
      <c r="W15" s="29">
        <f>U15/P15</f>
        <v>4.2066224631151401E-2</v>
      </c>
    </row>
    <row r="16" spans="1:23" ht="10.5" customHeight="1" x14ac:dyDescent="0.2">
      <c r="A16" s="2" t="s">
        <v>62</v>
      </c>
      <c r="B16" s="91">
        <v>44954</v>
      </c>
      <c r="C16" s="107">
        <v>121</v>
      </c>
      <c r="D16" s="108">
        <v>21757</v>
      </c>
      <c r="E16" s="108">
        <v>212</v>
      </c>
      <c r="F16" s="108">
        <v>128625</v>
      </c>
      <c r="G16" s="63">
        <v>46718195.619999997</v>
      </c>
      <c r="H16" s="53">
        <f t="shared" si="0"/>
        <v>133863.0246991404</v>
      </c>
      <c r="I16" s="53">
        <v>17827594</v>
      </c>
      <c r="J16" s="53">
        <v>1380100</v>
      </c>
      <c r="K16" s="53">
        <v>349</v>
      </c>
      <c r="L16" s="75">
        <f>K16/B16</f>
        <v>7.7634915691595857E-3</v>
      </c>
      <c r="M16" s="53">
        <v>7416564</v>
      </c>
      <c r="N16" s="53">
        <f>M16/K16</f>
        <v>21250.89971346705</v>
      </c>
      <c r="O16" s="53">
        <v>55749125.619999997</v>
      </c>
      <c r="P16" s="114">
        <v>1738584</v>
      </c>
      <c r="Q16" s="78">
        <f t="shared" si="1"/>
        <v>3.1185852345929584E-2</v>
      </c>
      <c r="R16" s="75">
        <f t="shared" si="2"/>
        <v>1.193306481129033</v>
      </c>
      <c r="S16" s="64">
        <v>100845</v>
      </c>
      <c r="T16" s="63">
        <v>25532</v>
      </c>
      <c r="U16" s="63">
        <v>75313</v>
      </c>
      <c r="V16" s="30">
        <f t="shared" si="3"/>
        <v>215.79656160458453</v>
      </c>
      <c r="W16" s="29">
        <f>U16/P16</f>
        <v>4.3318585699626821E-2</v>
      </c>
    </row>
    <row r="17" spans="1:23" ht="10.5" customHeight="1" x14ac:dyDescent="0.2">
      <c r="A17" s="2" t="s">
        <v>43</v>
      </c>
      <c r="B17" s="91">
        <v>78276</v>
      </c>
      <c r="C17" s="107">
        <v>262</v>
      </c>
      <c r="D17" s="108">
        <v>89161</v>
      </c>
      <c r="E17" s="108">
        <v>489</v>
      </c>
      <c r="F17" s="108">
        <v>288681</v>
      </c>
      <c r="G17" s="63">
        <v>138762504</v>
      </c>
      <c r="H17" s="53">
        <f t="shared" si="0"/>
        <v>182103.02362204724</v>
      </c>
      <c r="I17" s="53">
        <v>2302311</v>
      </c>
      <c r="J17" s="53">
        <v>3822300</v>
      </c>
      <c r="K17" s="53">
        <v>762</v>
      </c>
      <c r="L17" s="75">
        <f>K17/B17</f>
        <v>9.7347846083090609E-3</v>
      </c>
      <c r="M17" s="53">
        <v>27414361</v>
      </c>
      <c r="N17" s="53">
        <f>M17/K17</f>
        <v>35976.851706036745</v>
      </c>
      <c r="O17" s="53">
        <v>109828154</v>
      </c>
      <c r="P17" s="114">
        <v>6176169</v>
      </c>
      <c r="Q17" s="78">
        <f t="shared" si="1"/>
        <v>5.623484302576915E-2</v>
      </c>
      <c r="R17" s="75">
        <f t="shared" si="2"/>
        <v>0.79148293547657511</v>
      </c>
      <c r="S17" s="64">
        <v>358224</v>
      </c>
      <c r="T17" s="63">
        <v>65669</v>
      </c>
      <c r="U17" s="63">
        <v>292555</v>
      </c>
      <c r="V17" s="30">
        <f t="shared" si="3"/>
        <v>383.93044619422574</v>
      </c>
      <c r="W17" s="29">
        <f>U17/P17</f>
        <v>4.736836054842411E-2</v>
      </c>
    </row>
    <row r="18" spans="1:23" ht="10.5" customHeight="1" x14ac:dyDescent="0.2">
      <c r="A18" s="2" t="s">
        <v>42</v>
      </c>
      <c r="B18" s="91">
        <v>11352</v>
      </c>
      <c r="C18" s="107">
        <v>42</v>
      </c>
      <c r="D18" s="108">
        <v>17111</v>
      </c>
      <c r="E18" s="108">
        <v>84</v>
      </c>
      <c r="F18" s="108">
        <v>46953</v>
      </c>
      <c r="G18" s="63">
        <v>24591839</v>
      </c>
      <c r="H18" s="53">
        <f t="shared" si="0"/>
        <v>190634.41085271319</v>
      </c>
      <c r="I18" s="53">
        <v>21421</v>
      </c>
      <c r="J18" s="53">
        <v>483930</v>
      </c>
      <c r="K18" s="53">
        <v>129</v>
      </c>
      <c r="L18" s="75">
        <f>K18/B18</f>
        <v>1.1363636363636364E-2</v>
      </c>
      <c r="M18" s="53">
        <v>2311052</v>
      </c>
      <c r="N18" s="53">
        <f>M18/K18</f>
        <v>17915.131782945737</v>
      </c>
      <c r="O18" s="53">
        <v>21818278</v>
      </c>
      <c r="P18" s="114">
        <v>1331418</v>
      </c>
      <c r="Q18" s="78">
        <f t="shared" si="1"/>
        <v>6.1023055990028177E-2</v>
      </c>
      <c r="R18" s="75">
        <f t="shared" si="2"/>
        <v>0.88721620209045771</v>
      </c>
      <c r="S18" s="64">
        <v>77214</v>
      </c>
      <c r="T18" s="63">
        <v>13373</v>
      </c>
      <c r="U18" s="63">
        <v>63841</v>
      </c>
      <c r="V18" s="30">
        <f t="shared" si="3"/>
        <v>494.89147286821708</v>
      </c>
      <c r="W18" s="29">
        <f>U18/P18</f>
        <v>4.7949629642982147E-2</v>
      </c>
    </row>
    <row r="19" spans="1:23" ht="10.5" customHeight="1" x14ac:dyDescent="0.2">
      <c r="A19" s="2" t="s">
        <v>41</v>
      </c>
      <c r="B19" s="91">
        <v>37450</v>
      </c>
      <c r="C19" s="107">
        <v>138</v>
      </c>
      <c r="D19" s="108">
        <v>60800</v>
      </c>
      <c r="E19" s="108">
        <v>271</v>
      </c>
      <c r="F19" s="108">
        <v>158326</v>
      </c>
      <c r="G19" s="63">
        <v>45988313</v>
      </c>
      <c r="H19" s="53">
        <f t="shared" si="0"/>
        <v>111082.88164251207</v>
      </c>
      <c r="I19" s="53">
        <v>450040</v>
      </c>
      <c r="J19" s="53">
        <v>1398634</v>
      </c>
      <c r="K19" s="53">
        <v>414</v>
      </c>
      <c r="L19" s="75">
        <f>K19/B19</f>
        <v>1.1054739652870495E-2</v>
      </c>
      <c r="M19" s="53">
        <v>15657453</v>
      </c>
      <c r="N19" s="53">
        <f>M19/K19</f>
        <v>37819.934782608696</v>
      </c>
      <c r="O19" s="53">
        <v>29382266</v>
      </c>
      <c r="P19" s="114">
        <v>4846528</v>
      </c>
      <c r="Q19" s="78">
        <f t="shared" si="1"/>
        <v>0.16494738697144734</v>
      </c>
      <c r="R19" s="75">
        <f t="shared" si="2"/>
        <v>0.63890723714957753</v>
      </c>
      <c r="S19" s="64">
        <v>281103</v>
      </c>
      <c r="T19" s="63">
        <v>36534</v>
      </c>
      <c r="U19" s="63">
        <v>244569</v>
      </c>
      <c r="V19" s="30">
        <f t="shared" si="3"/>
        <v>590.74637681159425</v>
      </c>
      <c r="W19" s="29">
        <f>U19/P19</f>
        <v>5.0462723005004817E-2</v>
      </c>
    </row>
    <row r="20" spans="1:23" ht="10.5" customHeight="1" x14ac:dyDescent="0.2">
      <c r="A20" s="2" t="s">
        <v>40</v>
      </c>
      <c r="B20" s="91">
        <v>37732</v>
      </c>
      <c r="C20" s="107">
        <v>173</v>
      </c>
      <c r="D20" s="108">
        <v>79243</v>
      </c>
      <c r="E20" s="108">
        <v>333</v>
      </c>
      <c r="F20" s="108">
        <v>213300</v>
      </c>
      <c r="G20" s="63">
        <v>45332265</v>
      </c>
      <c r="H20" s="53">
        <f t="shared" si="0"/>
        <v>89766.861386138611</v>
      </c>
      <c r="I20" s="53">
        <v>625980</v>
      </c>
      <c r="J20" s="53">
        <v>2372531</v>
      </c>
      <c r="K20" s="53">
        <v>505</v>
      </c>
      <c r="L20" s="75">
        <f>K20/B20</f>
        <v>1.3383865154245733E-2</v>
      </c>
      <c r="M20" s="53">
        <v>8316833</v>
      </c>
      <c r="N20" s="53">
        <f>M20/K20</f>
        <v>16468.976237623763</v>
      </c>
      <c r="O20" s="53">
        <v>35268881</v>
      </c>
      <c r="P20" s="114">
        <v>6999146</v>
      </c>
      <c r="Q20" s="78">
        <f t="shared" si="1"/>
        <v>0.19845103676524356</v>
      </c>
      <c r="R20" s="75">
        <f t="shared" si="2"/>
        <v>0.77800835674105406</v>
      </c>
      <c r="S20" s="64">
        <v>405952</v>
      </c>
      <c r="T20" s="63">
        <v>44032</v>
      </c>
      <c r="U20" s="63">
        <v>361920</v>
      </c>
      <c r="V20" s="30">
        <f t="shared" si="3"/>
        <v>716.67326732673268</v>
      </c>
      <c r="W20" s="29">
        <f>U20/P20</f>
        <v>5.1709165661067792E-2</v>
      </c>
    </row>
    <row r="21" spans="1:23" ht="10.5" customHeight="1" x14ac:dyDescent="0.2">
      <c r="A21" s="2" t="s">
        <v>39</v>
      </c>
      <c r="B21" s="91">
        <v>30903</v>
      </c>
      <c r="C21" s="107">
        <v>157</v>
      </c>
      <c r="D21" s="108">
        <v>89342</v>
      </c>
      <c r="E21" s="108">
        <v>282</v>
      </c>
      <c r="F21" s="108">
        <v>166262</v>
      </c>
      <c r="G21" s="63">
        <v>42391748</v>
      </c>
      <c r="H21" s="53">
        <f t="shared" si="0"/>
        <v>96344.881818181821</v>
      </c>
      <c r="I21" s="53">
        <v>1757272</v>
      </c>
      <c r="J21" s="53">
        <v>2544005</v>
      </c>
      <c r="K21" s="53">
        <v>440</v>
      </c>
      <c r="L21" s="75">
        <f>K21/B21</f>
        <v>1.4238099860854933E-2</v>
      </c>
      <c r="M21" s="53">
        <v>7856006</v>
      </c>
      <c r="N21" s="53">
        <f>M21/K21</f>
        <v>17854.55909090909</v>
      </c>
      <c r="O21" s="53">
        <v>33749009</v>
      </c>
      <c r="P21" s="114">
        <v>7061433</v>
      </c>
      <c r="Q21" s="78">
        <f t="shared" si="1"/>
        <v>0.20923378816841703</v>
      </c>
      <c r="R21" s="75">
        <f t="shared" si="2"/>
        <v>0.79612213678945254</v>
      </c>
      <c r="S21" s="64">
        <v>409569</v>
      </c>
      <c r="T21" s="63">
        <v>39351</v>
      </c>
      <c r="U21" s="63">
        <v>370218</v>
      </c>
      <c r="V21" s="30">
        <f t="shared" si="3"/>
        <v>841.40454545454543</v>
      </c>
      <c r="W21" s="29">
        <f>U21/P21</f>
        <v>5.2428168616766593E-2</v>
      </c>
    </row>
    <row r="22" spans="1:23" ht="10.5" customHeight="1" x14ac:dyDescent="0.2">
      <c r="A22" s="2" t="s">
        <v>38</v>
      </c>
      <c r="B22" s="91">
        <v>41413</v>
      </c>
      <c r="C22" s="107">
        <v>273</v>
      </c>
      <c r="D22" s="108">
        <v>149342</v>
      </c>
      <c r="E22" s="108">
        <v>541</v>
      </c>
      <c r="F22" s="108">
        <v>268625</v>
      </c>
      <c r="G22" s="63">
        <v>99187319</v>
      </c>
      <c r="H22" s="53">
        <f t="shared" si="0"/>
        <v>120227.05333333333</v>
      </c>
      <c r="I22" s="53">
        <v>1135480</v>
      </c>
      <c r="J22" s="53">
        <v>3107986</v>
      </c>
      <c r="K22" s="53">
        <v>825</v>
      </c>
      <c r="L22" s="75">
        <f>K22/B22</f>
        <v>1.9921280757250137E-2</v>
      </c>
      <c r="M22" s="53">
        <v>15021871</v>
      </c>
      <c r="N22" s="53">
        <f>M22/K22</f>
        <v>18208.328484848484</v>
      </c>
      <c r="O22" s="53">
        <v>82192942</v>
      </c>
      <c r="P22" s="114">
        <v>15282931</v>
      </c>
      <c r="Q22" s="78">
        <f t="shared" si="1"/>
        <v>0.18593970027256113</v>
      </c>
      <c r="R22" s="75">
        <f t="shared" si="2"/>
        <v>0.82866381336509354</v>
      </c>
      <c r="S22" s="64">
        <v>886408</v>
      </c>
      <c r="T22" s="63">
        <v>72135</v>
      </c>
      <c r="U22" s="63">
        <v>814273</v>
      </c>
      <c r="V22" s="30">
        <f t="shared" si="3"/>
        <v>986.99757575757576</v>
      </c>
      <c r="W22" s="29">
        <f>U22/P22</f>
        <v>5.327989768454755E-2</v>
      </c>
    </row>
    <row r="23" spans="1:23" ht="10.5" customHeight="1" x14ac:dyDescent="0.2">
      <c r="A23" s="2" t="s">
        <v>37</v>
      </c>
      <c r="B23" s="91">
        <v>15314</v>
      </c>
      <c r="C23" s="107">
        <v>112</v>
      </c>
      <c r="D23" s="108">
        <v>63104</v>
      </c>
      <c r="E23" s="108">
        <v>228</v>
      </c>
      <c r="F23" s="108">
        <v>115376</v>
      </c>
      <c r="G23" s="63">
        <v>23454150</v>
      </c>
      <c r="H23" s="53">
        <f t="shared" si="0"/>
        <v>67786.560693641615</v>
      </c>
      <c r="I23" s="53">
        <v>1298440</v>
      </c>
      <c r="J23" s="53">
        <v>786310</v>
      </c>
      <c r="K23" s="53">
        <v>346</v>
      </c>
      <c r="L23" s="75">
        <f>K23/B23</f>
        <v>2.2593705106438555E-2</v>
      </c>
      <c r="M23" s="53">
        <v>5533371</v>
      </c>
      <c r="N23" s="53">
        <f>M23/K23</f>
        <v>15992.401734104047</v>
      </c>
      <c r="O23" s="53">
        <v>18432909</v>
      </c>
      <c r="P23" s="114">
        <v>7141218</v>
      </c>
      <c r="Q23" s="78">
        <f t="shared" si="1"/>
        <v>0.38741676639319383</v>
      </c>
      <c r="R23" s="75">
        <f t="shared" si="2"/>
        <v>0.78591247178004742</v>
      </c>
      <c r="S23" s="64">
        <v>414197</v>
      </c>
      <c r="T23" s="63">
        <v>26140</v>
      </c>
      <c r="U23" s="63">
        <v>388057</v>
      </c>
      <c r="V23" s="30">
        <f t="shared" si="3"/>
        <v>1121.5520231213873</v>
      </c>
      <c r="W23" s="29">
        <f>U23/P23</f>
        <v>5.4340450046476668E-2</v>
      </c>
    </row>
    <row r="24" spans="1:23" ht="10.5" customHeight="1" x14ac:dyDescent="0.2">
      <c r="A24" s="2" t="s">
        <v>36</v>
      </c>
      <c r="B24" s="91">
        <v>38312</v>
      </c>
      <c r="C24" s="107">
        <v>382</v>
      </c>
      <c r="D24" s="108">
        <v>224309</v>
      </c>
      <c r="E24" s="108">
        <v>679</v>
      </c>
      <c r="F24" s="108">
        <v>372080</v>
      </c>
      <c r="G24" s="63">
        <v>70180247</v>
      </c>
      <c r="H24" s="53">
        <f t="shared" si="0"/>
        <v>64981.710185185184</v>
      </c>
      <c r="I24" s="53">
        <v>405001</v>
      </c>
      <c r="J24" s="53">
        <v>3789743</v>
      </c>
      <c r="K24" s="53">
        <v>1080</v>
      </c>
      <c r="L24" s="75">
        <f>K24/B24</f>
        <v>2.818960116934642E-2</v>
      </c>
      <c r="M24" s="53">
        <v>17314251</v>
      </c>
      <c r="N24" s="53">
        <f>M24/K24</f>
        <v>16031.713888888889</v>
      </c>
      <c r="O24" s="53">
        <v>49481254</v>
      </c>
      <c r="P24" s="114">
        <v>24968640</v>
      </c>
      <c r="Q24" s="78">
        <f t="shared" si="1"/>
        <v>0.50460806834038607</v>
      </c>
      <c r="R24" s="75">
        <f t="shared" si="2"/>
        <v>0.7050595589952825</v>
      </c>
      <c r="S24" s="64">
        <v>1448176</v>
      </c>
      <c r="T24" s="63">
        <v>102066</v>
      </c>
      <c r="U24" s="63">
        <v>1346110</v>
      </c>
      <c r="V24" s="30">
        <f t="shared" si="3"/>
        <v>1246.398148148148</v>
      </c>
      <c r="W24" s="29">
        <f>U24/P24</f>
        <v>5.3912027246978612E-2</v>
      </c>
    </row>
    <row r="25" spans="1:23" ht="10.5" customHeight="1" x14ac:dyDescent="0.2">
      <c r="A25" s="2" t="s">
        <v>35</v>
      </c>
      <c r="B25" s="91">
        <v>37323</v>
      </c>
      <c r="C25" s="107">
        <v>482</v>
      </c>
      <c r="D25" s="108">
        <v>293551</v>
      </c>
      <c r="E25" s="108">
        <v>980</v>
      </c>
      <c r="F25" s="108">
        <v>509854</v>
      </c>
      <c r="G25" s="63">
        <v>116514738</v>
      </c>
      <c r="H25" s="53">
        <f t="shared" si="0"/>
        <v>78673.016880486161</v>
      </c>
      <c r="I25" s="53">
        <v>856286</v>
      </c>
      <c r="J25" s="53">
        <v>4236786</v>
      </c>
      <c r="K25" s="53">
        <v>1481</v>
      </c>
      <c r="L25" s="75">
        <f>K25/B25</f>
        <v>3.9680625887522442E-2</v>
      </c>
      <c r="M25" s="53">
        <v>23372576</v>
      </c>
      <c r="N25" s="53">
        <f>M25/K25</f>
        <v>15781.617825793383</v>
      </c>
      <c r="O25" s="53">
        <v>89761662</v>
      </c>
      <c r="P25" s="114">
        <v>40746865</v>
      </c>
      <c r="Q25" s="78">
        <f t="shared" si="1"/>
        <v>0.45394508181009391</v>
      </c>
      <c r="R25" s="75">
        <f t="shared" si="2"/>
        <v>0.77038890994201947</v>
      </c>
      <c r="S25" s="64">
        <v>2363343</v>
      </c>
      <c r="T25" s="63">
        <v>140661</v>
      </c>
      <c r="U25" s="63">
        <v>2222682</v>
      </c>
      <c r="V25" s="30">
        <f t="shared" si="3"/>
        <v>1500.7981093855503</v>
      </c>
      <c r="W25" s="29">
        <f>U25/P25</f>
        <v>5.4548540114681215E-2</v>
      </c>
    </row>
    <row r="26" spans="1:23" ht="10.5" customHeight="1" x14ac:dyDescent="0.2">
      <c r="A26" s="2" t="s">
        <v>34</v>
      </c>
      <c r="B26" s="91">
        <v>46887</v>
      </c>
      <c r="C26" s="107">
        <v>1081</v>
      </c>
      <c r="D26" s="108">
        <v>746067</v>
      </c>
      <c r="E26" s="108">
        <v>2031</v>
      </c>
      <c r="F26" s="108">
        <v>1024978</v>
      </c>
      <c r="G26" s="63">
        <v>250875692</v>
      </c>
      <c r="H26" s="53">
        <f t="shared" si="0"/>
        <v>79340.826059456042</v>
      </c>
      <c r="I26" s="53">
        <v>1000178</v>
      </c>
      <c r="J26" s="53">
        <v>8955820</v>
      </c>
      <c r="K26" s="53">
        <v>3162</v>
      </c>
      <c r="L26" s="75">
        <f>K26/B26</f>
        <v>6.7438735683664985E-2</v>
      </c>
      <c r="M26" s="53">
        <v>54507535</v>
      </c>
      <c r="N26" s="53">
        <f>M26/K26</f>
        <v>17238.309614168247</v>
      </c>
      <c r="O26" s="53">
        <v>188412515</v>
      </c>
      <c r="P26" s="114">
        <v>110624739</v>
      </c>
      <c r="Q26" s="78">
        <f t="shared" si="1"/>
        <v>0.5871411408100996</v>
      </c>
      <c r="R26" s="75">
        <f t="shared" si="2"/>
        <v>0.75101941323195232</v>
      </c>
      <c r="S26" s="64">
        <v>6416215</v>
      </c>
      <c r="T26" s="63">
        <v>319029</v>
      </c>
      <c r="U26" s="63">
        <v>6097186</v>
      </c>
      <c r="V26" s="30">
        <f t="shared" si="3"/>
        <v>1928.2688172043011</v>
      </c>
      <c r="W26" s="29">
        <f>U26/P26</f>
        <v>5.5115935685958996E-2</v>
      </c>
    </row>
    <row r="27" spans="1:23" ht="10.5" customHeight="1" x14ac:dyDescent="0.2">
      <c r="A27" s="2" t="s">
        <v>33</v>
      </c>
      <c r="B27" s="91">
        <v>26783</v>
      </c>
      <c r="C27" s="107">
        <v>1035</v>
      </c>
      <c r="D27" s="108">
        <v>774491</v>
      </c>
      <c r="E27" s="108">
        <v>1808</v>
      </c>
      <c r="F27" s="108">
        <v>935632</v>
      </c>
      <c r="G27" s="63">
        <v>230820044</v>
      </c>
      <c r="H27" s="53">
        <f t="shared" si="0"/>
        <v>80734.537950332291</v>
      </c>
      <c r="I27" s="53">
        <v>610979</v>
      </c>
      <c r="J27" s="53">
        <v>6960052</v>
      </c>
      <c r="K27" s="53">
        <v>2859</v>
      </c>
      <c r="L27" s="75">
        <f>K27/B27</f>
        <v>0.10674681701079043</v>
      </c>
      <c r="M27" s="53">
        <v>48585259</v>
      </c>
      <c r="N27" s="53">
        <f>M27/K27</f>
        <v>16993.794683455755</v>
      </c>
      <c r="O27" s="53">
        <v>175885712</v>
      </c>
      <c r="P27" s="114">
        <v>128295022</v>
      </c>
      <c r="Q27" s="78">
        <f t="shared" si="1"/>
        <v>0.72942264918028132</v>
      </c>
      <c r="R27" s="75">
        <f t="shared" si="2"/>
        <v>0.76200363257880677</v>
      </c>
      <c r="S27" s="64">
        <v>7441101</v>
      </c>
      <c r="T27" s="63">
        <v>301531</v>
      </c>
      <c r="U27" s="63">
        <v>7139570</v>
      </c>
      <c r="V27" s="30">
        <f t="shared" si="3"/>
        <v>2497.2263029031128</v>
      </c>
      <c r="W27" s="29">
        <f>U27/P27</f>
        <v>5.5649626062654244E-2</v>
      </c>
    </row>
    <row r="28" spans="1:23" ht="10.5" customHeight="1" x14ac:dyDescent="0.2">
      <c r="A28" s="2" t="s">
        <v>32</v>
      </c>
      <c r="B28" s="91">
        <v>15679</v>
      </c>
      <c r="C28" s="107">
        <v>857</v>
      </c>
      <c r="D28" s="108">
        <v>727916</v>
      </c>
      <c r="E28" s="108">
        <v>1473</v>
      </c>
      <c r="F28" s="108">
        <v>836128</v>
      </c>
      <c r="G28" s="63">
        <v>310907496</v>
      </c>
      <c r="H28" s="53">
        <f t="shared" si="0"/>
        <v>133093.96232876711</v>
      </c>
      <c r="I28" s="53">
        <v>5418394</v>
      </c>
      <c r="J28" s="53">
        <v>6130238</v>
      </c>
      <c r="K28" s="53">
        <v>2336</v>
      </c>
      <c r="L28" s="75">
        <f>K28/B28</f>
        <v>0.14898909369219976</v>
      </c>
      <c r="M28" s="53">
        <v>40712334</v>
      </c>
      <c r="N28" s="53">
        <f>M28/K28</f>
        <v>17428.225171232876</v>
      </c>
      <c r="O28" s="53">
        <v>269483318</v>
      </c>
      <c r="P28" s="114">
        <v>128530835</v>
      </c>
      <c r="Q28" s="78">
        <f t="shared" si="1"/>
        <v>0.4769528442573206</v>
      </c>
      <c r="R28" s="75">
        <f t="shared" si="2"/>
        <v>0.86676365628701346</v>
      </c>
      <c r="S28" s="64">
        <v>7454799</v>
      </c>
      <c r="T28" s="63">
        <v>269962</v>
      </c>
      <c r="U28" s="63">
        <v>7184837</v>
      </c>
      <c r="V28" s="30">
        <f t="shared" si="3"/>
        <v>3075.700770547945</v>
      </c>
      <c r="W28" s="29">
        <f>U28/P28</f>
        <v>5.5899714648239854E-2</v>
      </c>
    </row>
    <row r="29" spans="1:23" ht="10.5" customHeight="1" x14ac:dyDescent="0.2">
      <c r="A29" s="2" t="s">
        <v>31</v>
      </c>
      <c r="B29" s="91">
        <v>12932</v>
      </c>
      <c r="C29" s="107">
        <v>1089</v>
      </c>
      <c r="D29" s="108">
        <v>1012428</v>
      </c>
      <c r="E29" s="108">
        <v>1681</v>
      </c>
      <c r="F29" s="108">
        <v>1018883</v>
      </c>
      <c r="G29" s="63">
        <v>304998782</v>
      </c>
      <c r="H29" s="53">
        <f t="shared" si="0"/>
        <v>109122.99892665473</v>
      </c>
      <c r="I29" s="53">
        <v>1514518</v>
      </c>
      <c r="J29" s="53">
        <v>5781633</v>
      </c>
      <c r="K29" s="53">
        <v>2795</v>
      </c>
      <c r="L29" s="75">
        <f>K29/B29</f>
        <v>0.21613052892050727</v>
      </c>
      <c r="M29" s="53">
        <v>50519396</v>
      </c>
      <c r="N29" s="53">
        <f>M29/K29</f>
        <v>18074.918067978531</v>
      </c>
      <c r="O29" s="53">
        <v>250212271</v>
      </c>
      <c r="P29" s="114">
        <v>187415952</v>
      </c>
      <c r="Q29" s="78">
        <f t="shared" si="1"/>
        <v>0.74902782046209082</v>
      </c>
      <c r="R29" s="75">
        <f t="shared" si="2"/>
        <v>0.82037137774537083</v>
      </c>
      <c r="S29" s="64">
        <v>10870101</v>
      </c>
      <c r="T29" s="63">
        <v>305465</v>
      </c>
      <c r="U29" s="63">
        <v>10564636</v>
      </c>
      <c r="V29" s="30">
        <f t="shared" si="3"/>
        <v>3779.8339892665476</v>
      </c>
      <c r="W29" s="29">
        <f>U29/P29</f>
        <v>5.6369993521149152E-2</v>
      </c>
    </row>
    <row r="30" spans="1:23" ht="10.5" customHeight="1" x14ac:dyDescent="0.2">
      <c r="A30" s="2" t="s">
        <v>30</v>
      </c>
      <c r="B30" s="91">
        <v>2671</v>
      </c>
      <c r="C30" s="107">
        <v>331</v>
      </c>
      <c r="D30" s="108">
        <v>343445</v>
      </c>
      <c r="E30" s="108">
        <v>437</v>
      </c>
      <c r="F30" s="108">
        <v>259404</v>
      </c>
      <c r="G30" s="63">
        <v>138886877</v>
      </c>
      <c r="H30" s="53">
        <f t="shared" si="0"/>
        <v>180372.56753246754</v>
      </c>
      <c r="I30" s="53">
        <v>825336</v>
      </c>
      <c r="J30" s="53">
        <v>2253035</v>
      </c>
      <c r="K30" s="53">
        <v>770</v>
      </c>
      <c r="L30" s="75">
        <f>K30/B30</f>
        <v>0.28828154249344817</v>
      </c>
      <c r="M30" s="53">
        <v>14731139</v>
      </c>
      <c r="N30" s="53">
        <f>M30/K30</f>
        <v>19131.349350649351</v>
      </c>
      <c r="O30" s="53">
        <v>122728039</v>
      </c>
      <c r="P30" s="114">
        <v>59575577</v>
      </c>
      <c r="Q30" s="78">
        <f t="shared" si="1"/>
        <v>0.485427596541325</v>
      </c>
      <c r="R30" s="75">
        <f t="shared" si="2"/>
        <v>0.88365468106824807</v>
      </c>
      <c r="S30" s="64">
        <v>3455383</v>
      </c>
      <c r="T30" s="63">
        <v>66811</v>
      </c>
      <c r="U30" s="63">
        <v>3388572</v>
      </c>
      <c r="V30" s="30">
        <f t="shared" si="3"/>
        <v>4400.7428571428572</v>
      </c>
      <c r="W30" s="29">
        <f>U30/P30</f>
        <v>5.6878542695440445E-2</v>
      </c>
    </row>
    <row r="31" spans="1:23" ht="10.5" customHeight="1" x14ac:dyDescent="0.2">
      <c r="A31" s="2" t="s">
        <v>29</v>
      </c>
      <c r="B31" s="91">
        <v>6584</v>
      </c>
      <c r="C31" s="107">
        <v>873</v>
      </c>
      <c r="D31" s="108">
        <v>968440</v>
      </c>
      <c r="E31" s="108">
        <v>1261</v>
      </c>
      <c r="F31" s="108">
        <v>805990</v>
      </c>
      <c r="G31" s="63">
        <v>268788996</v>
      </c>
      <c r="H31" s="53">
        <f t="shared" si="0"/>
        <v>125485.05882352941</v>
      </c>
      <c r="I31" s="53">
        <v>1082146</v>
      </c>
      <c r="J31" s="53">
        <v>4799350</v>
      </c>
      <c r="K31" s="53">
        <v>2142</v>
      </c>
      <c r="L31" s="75">
        <f>K31/B31</f>
        <v>0.3253341433778858</v>
      </c>
      <c r="M31" s="53">
        <v>37040072</v>
      </c>
      <c r="N31" s="53">
        <f>M31/K31</f>
        <v>17292.283846872084</v>
      </c>
      <c r="O31" s="53">
        <v>228031720</v>
      </c>
      <c r="P31" s="114">
        <v>191119978</v>
      </c>
      <c r="Q31" s="78">
        <f t="shared" si="1"/>
        <v>0.83812891469660444</v>
      </c>
      <c r="R31" s="75">
        <f t="shared" si="2"/>
        <v>0.84836702169161715</v>
      </c>
      <c r="S31" s="64">
        <v>11084962</v>
      </c>
      <c r="T31" s="63">
        <v>191923</v>
      </c>
      <c r="U31" s="63">
        <v>10893039</v>
      </c>
      <c r="V31" s="30">
        <f t="shared" si="3"/>
        <v>5085.4523809523807</v>
      </c>
      <c r="W31" s="29">
        <f>U31/P31</f>
        <v>5.6995815476705423E-2</v>
      </c>
    </row>
    <row r="32" spans="1:23" ht="10.5" customHeight="1" x14ac:dyDescent="0.2">
      <c r="A32" s="1" t="s">
        <v>28</v>
      </c>
      <c r="B32" s="91">
        <v>3340</v>
      </c>
      <c r="C32" s="107">
        <v>598</v>
      </c>
      <c r="D32" s="108">
        <v>780004</v>
      </c>
      <c r="E32" s="108">
        <v>728</v>
      </c>
      <c r="F32" s="108">
        <v>509101</v>
      </c>
      <c r="G32" s="63">
        <v>284025491</v>
      </c>
      <c r="H32" s="53">
        <f t="shared" si="0"/>
        <v>212593.93038922155</v>
      </c>
      <c r="I32" s="53">
        <v>2480796</v>
      </c>
      <c r="J32" s="53">
        <v>6743860</v>
      </c>
      <c r="K32" s="53">
        <v>1336</v>
      </c>
      <c r="L32" s="75">
        <f>K32/B32</f>
        <v>0.4</v>
      </c>
      <c r="M32" s="53">
        <v>24258424</v>
      </c>
      <c r="N32" s="53">
        <f t="shared" ref="N32:N36" si="4">M32/K32</f>
        <v>18157.502994011975</v>
      </c>
      <c r="O32" s="53">
        <v>255504003</v>
      </c>
      <c r="P32" s="114">
        <v>146023169</v>
      </c>
      <c r="Q32" s="78">
        <f t="shared" si="1"/>
        <v>0.57151029841203704</v>
      </c>
      <c r="R32" s="75">
        <f t="shared" si="2"/>
        <v>0.89958123864311879</v>
      </c>
      <c r="S32" s="64">
        <v>8469359</v>
      </c>
      <c r="T32" s="63">
        <v>187163</v>
      </c>
      <c r="U32" s="63">
        <v>8282196</v>
      </c>
      <c r="V32" s="30">
        <f t="shared" si="3"/>
        <v>6199.2485029940117</v>
      </c>
      <c r="W32" s="29">
        <f>U32/P32</f>
        <v>5.6718369124012097E-2</v>
      </c>
    </row>
    <row r="33" spans="1:23" ht="10.5" customHeight="1" x14ac:dyDescent="0.2">
      <c r="A33" s="2" t="s">
        <v>27</v>
      </c>
      <c r="B33" s="91">
        <v>3081</v>
      </c>
      <c r="C33" s="107">
        <v>648</v>
      </c>
      <c r="D33" s="108">
        <v>1255062</v>
      </c>
      <c r="E33" s="108">
        <v>806</v>
      </c>
      <c r="F33" s="108">
        <v>796232</v>
      </c>
      <c r="G33" s="63">
        <v>280532492</v>
      </c>
      <c r="H33" s="53">
        <f t="shared" si="0"/>
        <v>191620.55464480876</v>
      </c>
      <c r="I33" s="53">
        <v>1511066</v>
      </c>
      <c r="J33" s="53">
        <v>3927303</v>
      </c>
      <c r="K33" s="53">
        <v>1464</v>
      </c>
      <c r="L33" s="75">
        <f>K33/B33</f>
        <v>0.47517039922103216</v>
      </c>
      <c r="M33" s="53">
        <v>28164434</v>
      </c>
      <c r="N33" s="53">
        <f t="shared" si="4"/>
        <v>19238.001366120217</v>
      </c>
      <c r="O33" s="53">
        <v>249951821</v>
      </c>
      <c r="P33" s="114">
        <v>201139542</v>
      </c>
      <c r="Q33" s="78">
        <f t="shared" si="1"/>
        <v>0.80471324911851716</v>
      </c>
      <c r="R33" s="75">
        <f t="shared" si="2"/>
        <v>0.89099062721048372</v>
      </c>
      <c r="S33" s="64">
        <v>11666094</v>
      </c>
      <c r="T33" s="63">
        <v>218148</v>
      </c>
      <c r="U33" s="63">
        <v>11447946</v>
      </c>
      <c r="V33" s="30">
        <f t="shared" si="3"/>
        <v>7819.6352459016398</v>
      </c>
      <c r="W33" s="29">
        <f t="shared" ref="W33:W35" si="5">U33/P33</f>
        <v>5.6915442315166452E-2</v>
      </c>
    </row>
    <row r="34" spans="1:23" ht="10.5" customHeight="1" x14ac:dyDescent="0.2">
      <c r="A34" s="2" t="s">
        <v>26</v>
      </c>
      <c r="B34" s="91">
        <v>1336</v>
      </c>
      <c r="C34" s="107">
        <v>335</v>
      </c>
      <c r="D34" s="108">
        <v>914497</v>
      </c>
      <c r="E34" s="108">
        <v>411</v>
      </c>
      <c r="F34" s="108">
        <v>550974</v>
      </c>
      <c r="G34" s="63">
        <v>202985596</v>
      </c>
      <c r="H34" s="53">
        <f t="shared" si="0"/>
        <v>269211.66578249336</v>
      </c>
      <c r="I34" s="53">
        <v>2583490</v>
      </c>
      <c r="J34" s="53">
        <v>2226561</v>
      </c>
      <c r="K34" s="53">
        <v>754</v>
      </c>
      <c r="L34" s="75">
        <f t="shared" ref="L34:L36" si="6">K34/B34</f>
        <v>0.56437125748502992</v>
      </c>
      <c r="M34" s="53">
        <v>15897874</v>
      </c>
      <c r="N34" s="53">
        <f t="shared" si="4"/>
        <v>21084.713527851458</v>
      </c>
      <c r="O34" s="53">
        <v>187444651</v>
      </c>
      <c r="P34" s="114">
        <v>134448630</v>
      </c>
      <c r="Q34" s="78">
        <f t="shared" si="1"/>
        <v>0.71727109460168059</v>
      </c>
      <c r="R34" s="75">
        <f t="shared" si="2"/>
        <v>0.92343818819538304</v>
      </c>
      <c r="S34" s="64">
        <v>7798020</v>
      </c>
      <c r="T34" s="63">
        <v>248281</v>
      </c>
      <c r="U34" s="63">
        <v>7549739</v>
      </c>
      <c r="V34" s="30">
        <f t="shared" si="3"/>
        <v>10012.916445623343</v>
      </c>
      <c r="W34" s="29">
        <f t="shared" si="5"/>
        <v>5.6153335292445893E-2</v>
      </c>
    </row>
    <row r="35" spans="1:23" ht="10.5" customHeight="1" x14ac:dyDescent="0.2">
      <c r="A35" s="8" t="s">
        <v>4</v>
      </c>
      <c r="B35" s="91">
        <v>2403</v>
      </c>
      <c r="C35" s="109">
        <v>750</v>
      </c>
      <c r="D35" s="110">
        <v>4960377</v>
      </c>
      <c r="E35" s="110">
        <v>932</v>
      </c>
      <c r="F35" s="110">
        <v>5262490.4000000004</v>
      </c>
      <c r="G35" s="63">
        <v>1290653291</v>
      </c>
      <c r="H35" s="53">
        <f t="shared" si="0"/>
        <v>764605.0302132701</v>
      </c>
      <c r="I35" s="53">
        <v>60180243</v>
      </c>
      <c r="J35" s="53">
        <v>41739828</v>
      </c>
      <c r="K35" s="53">
        <v>1688</v>
      </c>
      <c r="L35" s="75">
        <f t="shared" si="6"/>
        <v>0.70245526425301708</v>
      </c>
      <c r="M35" s="53">
        <v>56751823</v>
      </c>
      <c r="N35" s="53">
        <f t="shared" si="4"/>
        <v>33620.748222748814</v>
      </c>
      <c r="O35" s="53">
        <v>1252341883</v>
      </c>
      <c r="P35" s="114">
        <v>832214952</v>
      </c>
      <c r="Q35" s="78">
        <f t="shared" si="1"/>
        <v>0.66452696607608386</v>
      </c>
      <c r="R35" s="82">
        <f t="shared" si="2"/>
        <v>0.97031626675641425</v>
      </c>
      <c r="S35" s="64">
        <v>48268476</v>
      </c>
      <c r="T35" s="63">
        <v>4485788</v>
      </c>
      <c r="U35" s="63">
        <v>43782688</v>
      </c>
      <c r="V35" s="30">
        <f t="shared" si="3"/>
        <v>25937.611374407585</v>
      </c>
      <c r="W35" s="29">
        <f t="shared" si="5"/>
        <v>5.2609831023559886E-2</v>
      </c>
    </row>
    <row r="36" spans="1:23" ht="10.5" customHeight="1" thickBot="1" x14ac:dyDescent="0.25">
      <c r="A36" s="26" t="s">
        <v>1</v>
      </c>
      <c r="B36" s="94">
        <f>SUM(B13:B35)</f>
        <v>727943</v>
      </c>
      <c r="C36" s="32">
        <f t="shared" ref="C36:F36" si="7">SUM(C13:C35)</f>
        <v>10099</v>
      </c>
      <c r="D36" s="32">
        <f t="shared" si="7"/>
        <v>13606624</v>
      </c>
      <c r="E36" s="32">
        <f t="shared" si="7"/>
        <v>17047</v>
      </c>
      <c r="F36" s="32">
        <f t="shared" si="7"/>
        <v>15420793.4</v>
      </c>
      <c r="G36" s="32">
        <f>SUM(G13:G35)</f>
        <v>4823294450.6199999</v>
      </c>
      <c r="H36" s="85">
        <f t="shared" si="0"/>
        <v>151290.5633643863</v>
      </c>
      <c r="I36" s="32">
        <f>SUM(I13:I35)</f>
        <v>145661202</v>
      </c>
      <c r="J36" s="32">
        <f>SUM(J13:J35)</f>
        <v>174638041</v>
      </c>
      <c r="K36" s="32">
        <f t="shared" ref="K36:U36" si="8">SUM(K13:K35)</f>
        <v>31881</v>
      </c>
      <c r="L36" s="76">
        <f t="shared" si="6"/>
        <v>4.3796011500900484E-2</v>
      </c>
      <c r="M36" s="32">
        <f t="shared" si="8"/>
        <v>589725179</v>
      </c>
      <c r="N36" s="32">
        <f t="shared" si="4"/>
        <v>18497.700166243216</v>
      </c>
      <c r="O36" s="32">
        <f t="shared" si="8"/>
        <v>4204592432.6199999</v>
      </c>
      <c r="P36" s="115">
        <f t="shared" si="8"/>
        <v>2172923099</v>
      </c>
      <c r="Q36" s="76">
        <f t="shared" si="1"/>
        <v>0.51679755739035815</v>
      </c>
      <c r="R36" s="76">
        <f t="shared" si="2"/>
        <v>0.8717262600626694</v>
      </c>
      <c r="S36" s="32">
        <f t="shared" si="8"/>
        <v>129767905</v>
      </c>
      <c r="T36" s="32">
        <f t="shared" si="8"/>
        <v>7186087</v>
      </c>
      <c r="U36" s="32">
        <f t="shared" si="8"/>
        <v>122581818</v>
      </c>
      <c r="V36" s="33">
        <f t="shared" si="3"/>
        <v>3844.9803331137668</v>
      </c>
      <c r="W36" s="34">
        <f>U36/SUM(P14:P35)</f>
        <v>5.478817847168501E-2</v>
      </c>
    </row>
    <row r="37" spans="1:23" ht="11.25" customHeight="1" thickBot="1" x14ac:dyDescent="0.25">
      <c r="A37" s="44" t="s">
        <v>108</v>
      </c>
      <c r="B37" s="48"/>
      <c r="C37" s="111"/>
      <c r="D37" s="111"/>
      <c r="E37" s="111"/>
      <c r="F37" s="111"/>
      <c r="G37" s="48"/>
      <c r="H37" s="48"/>
      <c r="I37" s="48"/>
      <c r="J37" s="49" t="s">
        <v>13</v>
      </c>
      <c r="K37" s="49"/>
      <c r="L37" s="49"/>
      <c r="M37" s="50"/>
      <c r="N37" s="51"/>
      <c r="O37" s="48"/>
      <c r="P37" s="48"/>
      <c r="Q37" s="48"/>
      <c r="R37" s="52"/>
      <c r="S37" s="52"/>
      <c r="T37" s="44"/>
      <c r="U37" s="44"/>
      <c r="V37" s="44"/>
      <c r="W37" s="44"/>
    </row>
    <row r="38" spans="1:23" ht="10.5" customHeight="1" x14ac:dyDescent="0.2">
      <c r="A38" s="2" t="s">
        <v>5</v>
      </c>
      <c r="B38" s="92">
        <v>5518</v>
      </c>
      <c r="C38" s="131">
        <v>11</v>
      </c>
      <c r="D38" s="132">
        <v>22687</v>
      </c>
      <c r="E38" s="106">
        <v>114</v>
      </c>
      <c r="F38" s="106">
        <v>305942</v>
      </c>
      <c r="G38" s="65">
        <v>-227979563</v>
      </c>
      <c r="H38" s="65">
        <f t="shared" ref="H38:H56" si="9">G38/K38</f>
        <v>-68339.197541966423</v>
      </c>
      <c r="I38" s="38">
        <v>49190741</v>
      </c>
      <c r="J38" s="38">
        <v>17552595</v>
      </c>
      <c r="K38" s="38">
        <v>3336</v>
      </c>
      <c r="L38" s="74">
        <f t="shared" ref="L38:L57" si="10">K38/B38</f>
        <v>0.60456687205509241</v>
      </c>
      <c r="M38" s="35">
        <v>4467710</v>
      </c>
      <c r="N38" s="53">
        <f t="shared" ref="N38:N57" si="11">M38/K38</f>
        <v>1339.2416067146282</v>
      </c>
      <c r="O38" s="65">
        <v>-200809127</v>
      </c>
      <c r="P38" s="65">
        <v>-52182836</v>
      </c>
      <c r="Q38" s="80">
        <f t="shared" ref="Q38:Q57" si="12">P38/O38</f>
        <v>0.25986286967922528</v>
      </c>
      <c r="R38" s="80">
        <f t="shared" ref="R38:R57" si="13">O38/G38</f>
        <v>0.88082073830451202</v>
      </c>
      <c r="S38" s="38">
        <v>32068</v>
      </c>
      <c r="T38" s="38">
        <v>472</v>
      </c>
      <c r="U38" s="38">
        <v>31596</v>
      </c>
      <c r="V38" s="66">
        <f t="shared" ref="V38:V57" si="14">U38/K38</f>
        <v>9.471223021582734</v>
      </c>
      <c r="W38" s="39">
        <f t="shared" ref="W38:W57" si="15">U38/G38</f>
        <v>-1.3859137013961202E-4</v>
      </c>
    </row>
    <row r="39" spans="1:23" ht="10.5" customHeight="1" x14ac:dyDescent="0.2">
      <c r="A39" s="12" t="s">
        <v>63</v>
      </c>
      <c r="B39" s="93">
        <v>12680</v>
      </c>
      <c r="C39" s="129" t="s">
        <v>127</v>
      </c>
      <c r="D39" s="130" t="s">
        <v>127</v>
      </c>
      <c r="E39" s="108">
        <v>46</v>
      </c>
      <c r="F39" s="108">
        <v>18394</v>
      </c>
      <c r="G39" s="133">
        <v>280815</v>
      </c>
      <c r="H39" s="38">
        <f t="shared" si="9"/>
        <v>2064.8161764705883</v>
      </c>
      <c r="I39" s="38">
        <v>143674</v>
      </c>
      <c r="J39" s="38">
        <v>92391</v>
      </c>
      <c r="K39" s="38">
        <v>136</v>
      </c>
      <c r="L39" s="75">
        <f t="shared" si="10"/>
        <v>1.0725552050473186E-2</v>
      </c>
      <c r="M39" s="53">
        <v>1582176</v>
      </c>
      <c r="N39" s="53">
        <f t="shared" si="11"/>
        <v>11633.64705882353</v>
      </c>
      <c r="O39" s="65">
        <v>-1250078</v>
      </c>
      <c r="P39" s="65">
        <v>-1329648</v>
      </c>
      <c r="Q39" s="78">
        <f t="shared" si="12"/>
        <v>1.0636520281134456</v>
      </c>
      <c r="R39" s="80">
        <f t="shared" si="13"/>
        <v>-4.4516069298292473</v>
      </c>
      <c r="S39" s="38">
        <v>2832</v>
      </c>
      <c r="T39" s="38">
        <v>1785</v>
      </c>
      <c r="U39" s="38">
        <v>1047</v>
      </c>
      <c r="V39" s="40">
        <f t="shared" si="14"/>
        <v>7.6985294117647056</v>
      </c>
      <c r="W39" s="39">
        <f t="shared" si="15"/>
        <v>3.7284333101864219E-3</v>
      </c>
    </row>
    <row r="40" spans="1:23" ht="10.5" customHeight="1" x14ac:dyDescent="0.2">
      <c r="A40" s="12" t="s">
        <v>64</v>
      </c>
      <c r="B40" s="93">
        <v>68557</v>
      </c>
      <c r="C40" s="107">
        <v>7</v>
      </c>
      <c r="D40" s="108">
        <v>10794</v>
      </c>
      <c r="E40" s="108">
        <v>120</v>
      </c>
      <c r="F40" s="108">
        <v>57390</v>
      </c>
      <c r="G40" s="133">
        <v>1943951.62</v>
      </c>
      <c r="H40" s="38">
        <f t="shared" si="9"/>
        <v>7226.585947955391</v>
      </c>
      <c r="I40" s="38">
        <v>27715</v>
      </c>
      <c r="J40" s="38">
        <v>168730</v>
      </c>
      <c r="K40" s="38">
        <v>269</v>
      </c>
      <c r="L40" s="75">
        <f t="shared" si="10"/>
        <v>3.9237422874396485E-3</v>
      </c>
      <c r="M40" s="53">
        <v>3391134</v>
      </c>
      <c r="N40" s="53">
        <f t="shared" si="11"/>
        <v>12606.446096654276</v>
      </c>
      <c r="O40" s="65">
        <v>-1588197.38</v>
      </c>
      <c r="P40" s="65">
        <v>-1547002</v>
      </c>
      <c r="Q40" s="78">
        <f t="shared" si="12"/>
        <v>0.97406154894928743</v>
      </c>
      <c r="R40" s="80">
        <f t="shared" si="13"/>
        <v>-0.81699429330448037</v>
      </c>
      <c r="S40" s="38">
        <v>9796</v>
      </c>
      <c r="T40" s="38">
        <v>3950</v>
      </c>
      <c r="U40" s="38">
        <v>5846</v>
      </c>
      <c r="V40" s="40">
        <f t="shared" si="14"/>
        <v>21.732342007434944</v>
      </c>
      <c r="W40" s="39">
        <f t="shared" si="15"/>
        <v>3.007276487673083E-3</v>
      </c>
    </row>
    <row r="41" spans="1:23" ht="10.5" customHeight="1" x14ac:dyDescent="0.2">
      <c r="A41" s="12" t="s">
        <v>58</v>
      </c>
      <c r="B41" s="93">
        <v>109044</v>
      </c>
      <c r="C41" s="107">
        <v>36</v>
      </c>
      <c r="D41" s="108">
        <v>12981</v>
      </c>
      <c r="E41" s="108">
        <v>167</v>
      </c>
      <c r="F41" s="108">
        <v>84836</v>
      </c>
      <c r="G41" s="133">
        <v>4437467</v>
      </c>
      <c r="H41" s="38">
        <f t="shared" si="9"/>
        <v>12499.907042253521</v>
      </c>
      <c r="I41" s="38">
        <v>329180</v>
      </c>
      <c r="J41" s="38">
        <v>292391</v>
      </c>
      <c r="K41" s="38">
        <v>355</v>
      </c>
      <c r="L41" s="75">
        <f t="shared" si="10"/>
        <v>3.2555665602875903E-3</v>
      </c>
      <c r="M41" s="53">
        <v>4799918</v>
      </c>
      <c r="N41" s="53">
        <f t="shared" si="11"/>
        <v>13520.895774647888</v>
      </c>
      <c r="O41" s="65">
        <v>-325662</v>
      </c>
      <c r="P41" s="65">
        <v>-329864</v>
      </c>
      <c r="Q41" s="78">
        <f t="shared" si="12"/>
        <v>1.0129029484557608</v>
      </c>
      <c r="R41" s="80">
        <f t="shared" si="13"/>
        <v>-7.3389165485625019E-2</v>
      </c>
      <c r="S41" s="38">
        <v>36756</v>
      </c>
      <c r="T41" s="38">
        <v>6503</v>
      </c>
      <c r="U41" s="38">
        <v>30253</v>
      </c>
      <c r="V41" s="40">
        <f t="shared" si="14"/>
        <v>85.219718309859161</v>
      </c>
      <c r="W41" s="39">
        <f t="shared" si="15"/>
        <v>6.817628164896776E-3</v>
      </c>
    </row>
    <row r="42" spans="1:23" ht="10.5" customHeight="1" x14ac:dyDescent="0.2">
      <c r="A42" s="12" t="s">
        <v>57</v>
      </c>
      <c r="B42" s="93">
        <v>107169</v>
      </c>
      <c r="C42" s="107">
        <v>129</v>
      </c>
      <c r="D42" s="108">
        <v>31303</v>
      </c>
      <c r="E42" s="108">
        <v>271</v>
      </c>
      <c r="F42" s="108">
        <v>177013</v>
      </c>
      <c r="G42" s="133">
        <v>8845361</v>
      </c>
      <c r="H42" s="38">
        <f t="shared" si="9"/>
        <v>17585.210735586483</v>
      </c>
      <c r="I42" s="38">
        <v>181282</v>
      </c>
      <c r="J42" s="38">
        <v>616401</v>
      </c>
      <c r="K42" s="38">
        <v>503</v>
      </c>
      <c r="L42" s="75">
        <f t="shared" si="10"/>
        <v>4.693521447433493E-3</v>
      </c>
      <c r="M42" s="53">
        <v>7102922</v>
      </c>
      <c r="N42" s="53">
        <f t="shared" si="11"/>
        <v>14121.117296222665</v>
      </c>
      <c r="O42" s="65">
        <v>1307320</v>
      </c>
      <c r="P42" s="65">
        <v>1328215</v>
      </c>
      <c r="Q42" s="78">
        <f t="shared" si="12"/>
        <v>1.0159830798886271</v>
      </c>
      <c r="R42" s="80">
        <f t="shared" si="13"/>
        <v>0.14779724648886575</v>
      </c>
      <c r="S42" s="38">
        <v>108448</v>
      </c>
      <c r="T42" s="38">
        <v>30970</v>
      </c>
      <c r="U42" s="38">
        <v>77478</v>
      </c>
      <c r="V42" s="40">
        <f t="shared" si="14"/>
        <v>154.03180914512922</v>
      </c>
      <c r="W42" s="39">
        <f t="shared" si="15"/>
        <v>8.7591676586178894E-3</v>
      </c>
    </row>
    <row r="43" spans="1:23" ht="10.5" customHeight="1" x14ac:dyDescent="0.2">
      <c r="A43" s="12" t="s">
        <v>56</v>
      </c>
      <c r="B43" s="93">
        <v>90681</v>
      </c>
      <c r="C43" s="107">
        <v>191</v>
      </c>
      <c r="D43" s="108">
        <v>58407</v>
      </c>
      <c r="E43" s="108">
        <v>378</v>
      </c>
      <c r="F43" s="108">
        <v>245852</v>
      </c>
      <c r="G43" s="133">
        <v>14286742</v>
      </c>
      <c r="H43" s="38">
        <f t="shared" si="9"/>
        <v>22534.293375394322</v>
      </c>
      <c r="I43" s="38">
        <v>140337</v>
      </c>
      <c r="J43" s="38">
        <v>1234355</v>
      </c>
      <c r="K43" s="38">
        <v>634</v>
      </c>
      <c r="L43" s="75">
        <f t="shared" si="10"/>
        <v>6.9915417783218093E-3</v>
      </c>
      <c r="M43" s="53">
        <v>9128027</v>
      </c>
      <c r="N43" s="53">
        <f t="shared" si="11"/>
        <v>14397.518927444795</v>
      </c>
      <c r="O43" s="65">
        <v>4064697</v>
      </c>
      <c r="P43" s="65">
        <v>3932041</v>
      </c>
      <c r="Q43" s="78">
        <f t="shared" si="12"/>
        <v>0.96736386500641991</v>
      </c>
      <c r="R43" s="80">
        <f t="shared" si="13"/>
        <v>0.28450832247128144</v>
      </c>
      <c r="S43" s="38">
        <v>261014</v>
      </c>
      <c r="T43" s="38">
        <v>57673</v>
      </c>
      <c r="U43" s="38">
        <v>203341</v>
      </c>
      <c r="V43" s="40">
        <f t="shared" si="14"/>
        <v>320.72712933753945</v>
      </c>
      <c r="W43" s="39">
        <f t="shared" si="15"/>
        <v>1.4232846089052354E-2</v>
      </c>
    </row>
    <row r="44" spans="1:23" ht="10.5" customHeight="1" x14ac:dyDescent="0.2">
      <c r="A44" s="12" t="s">
        <v>55</v>
      </c>
      <c r="B44" s="93">
        <v>79223</v>
      </c>
      <c r="C44" s="107">
        <v>251</v>
      </c>
      <c r="D44" s="108">
        <v>103015</v>
      </c>
      <c r="E44" s="108">
        <v>512</v>
      </c>
      <c r="F44" s="108">
        <v>300489</v>
      </c>
      <c r="G44" s="133">
        <v>22358609</v>
      </c>
      <c r="H44" s="38">
        <f t="shared" si="9"/>
        <v>27603.22098765432</v>
      </c>
      <c r="I44" s="38">
        <v>71939</v>
      </c>
      <c r="J44" s="38">
        <v>1812216</v>
      </c>
      <c r="K44" s="38">
        <v>810</v>
      </c>
      <c r="L44" s="75">
        <f t="shared" si="10"/>
        <v>1.0224303548212009E-2</v>
      </c>
      <c r="M44" s="53">
        <v>11775749</v>
      </c>
      <c r="N44" s="53">
        <f t="shared" si="11"/>
        <v>14537.961728395061</v>
      </c>
      <c r="O44" s="65">
        <v>8842583</v>
      </c>
      <c r="P44" s="65">
        <v>8508410</v>
      </c>
      <c r="Q44" s="78">
        <f t="shared" si="12"/>
        <v>0.96220866685673179</v>
      </c>
      <c r="R44" s="80">
        <f t="shared" si="13"/>
        <v>0.39548895908506654</v>
      </c>
      <c r="S44" s="38">
        <v>523477</v>
      </c>
      <c r="T44" s="38">
        <v>81608</v>
      </c>
      <c r="U44" s="38">
        <v>441869</v>
      </c>
      <c r="V44" s="40">
        <f t="shared" si="14"/>
        <v>545.5172839506173</v>
      </c>
      <c r="W44" s="39">
        <f t="shared" si="15"/>
        <v>1.9762812615042376E-2</v>
      </c>
    </row>
    <row r="45" spans="1:23" ht="10.5" customHeight="1" x14ac:dyDescent="0.2">
      <c r="A45" s="12" t="s">
        <v>54</v>
      </c>
      <c r="B45" s="93">
        <v>106347</v>
      </c>
      <c r="C45" s="107">
        <v>802</v>
      </c>
      <c r="D45" s="108">
        <v>412422</v>
      </c>
      <c r="E45" s="108">
        <v>1527</v>
      </c>
      <c r="F45" s="108">
        <v>796827</v>
      </c>
      <c r="G45" s="133">
        <v>86015006</v>
      </c>
      <c r="H45" s="38">
        <f t="shared" si="9"/>
        <v>35266.505125051248</v>
      </c>
      <c r="I45" s="38">
        <v>435552</v>
      </c>
      <c r="J45" s="38">
        <v>5847441</v>
      </c>
      <c r="K45" s="38">
        <v>2439</v>
      </c>
      <c r="L45" s="75">
        <f t="shared" si="10"/>
        <v>2.2934356399334256E-2</v>
      </c>
      <c r="M45" s="53">
        <v>35707765</v>
      </c>
      <c r="N45" s="53">
        <f t="shared" si="11"/>
        <v>14640.330053300533</v>
      </c>
      <c r="O45" s="65">
        <v>44895352</v>
      </c>
      <c r="P45" s="65">
        <v>43689268</v>
      </c>
      <c r="Q45" s="78">
        <f t="shared" si="12"/>
        <v>0.97313566001219909</v>
      </c>
      <c r="R45" s="80">
        <f t="shared" si="13"/>
        <v>0.52194790290429094</v>
      </c>
      <c r="S45" s="38">
        <v>2607186</v>
      </c>
      <c r="T45" s="38">
        <v>216774</v>
      </c>
      <c r="U45" s="38">
        <v>2390412</v>
      </c>
      <c r="V45" s="40">
        <f t="shared" si="14"/>
        <v>980.07872078720789</v>
      </c>
      <c r="W45" s="39">
        <f t="shared" si="15"/>
        <v>2.7790639228694583E-2</v>
      </c>
    </row>
    <row r="46" spans="1:23" ht="10.5" customHeight="1" x14ac:dyDescent="0.2">
      <c r="A46" s="12" t="s">
        <v>53</v>
      </c>
      <c r="B46" s="93">
        <v>55218</v>
      </c>
      <c r="C46" s="107">
        <v>939</v>
      </c>
      <c r="D46" s="108">
        <v>534947</v>
      </c>
      <c r="E46" s="108">
        <v>1883</v>
      </c>
      <c r="F46" s="108">
        <v>940484</v>
      </c>
      <c r="G46" s="133">
        <v>132971907</v>
      </c>
      <c r="H46" s="38">
        <f t="shared" si="9"/>
        <v>45105.802917232024</v>
      </c>
      <c r="I46" s="38">
        <v>698181</v>
      </c>
      <c r="J46" s="38">
        <v>8254820</v>
      </c>
      <c r="K46" s="38">
        <v>2948</v>
      </c>
      <c r="L46" s="75">
        <f t="shared" si="10"/>
        <v>5.3388387844543445E-2</v>
      </c>
      <c r="M46" s="53">
        <v>44565142</v>
      </c>
      <c r="N46" s="53">
        <f t="shared" si="11"/>
        <v>15117.076662143827</v>
      </c>
      <c r="O46" s="65">
        <v>80850126</v>
      </c>
      <c r="P46" s="65">
        <v>77725367</v>
      </c>
      <c r="Q46" s="78">
        <f t="shared" si="12"/>
        <v>0.96135121669445511</v>
      </c>
      <c r="R46" s="80">
        <f t="shared" si="13"/>
        <v>0.60802411444697113</v>
      </c>
      <c r="S46" s="38">
        <v>4571653</v>
      </c>
      <c r="T46" s="38">
        <v>275775</v>
      </c>
      <c r="U46" s="38">
        <v>4295878</v>
      </c>
      <c r="V46" s="40">
        <f t="shared" si="14"/>
        <v>1457.2177747625508</v>
      </c>
      <c r="W46" s="39">
        <f t="shared" si="15"/>
        <v>3.2306658578642483E-2</v>
      </c>
    </row>
    <row r="47" spans="1:23" ht="10.5" customHeight="1" x14ac:dyDescent="0.2">
      <c r="A47" s="12" t="s">
        <v>52</v>
      </c>
      <c r="B47" s="93">
        <v>32114</v>
      </c>
      <c r="C47" s="107">
        <v>1052</v>
      </c>
      <c r="D47" s="108">
        <v>708678</v>
      </c>
      <c r="E47" s="108">
        <v>1988</v>
      </c>
      <c r="F47" s="108">
        <v>925963</v>
      </c>
      <c r="G47" s="133">
        <v>172909070</v>
      </c>
      <c r="H47" s="38">
        <f t="shared" si="9"/>
        <v>54996.523536895671</v>
      </c>
      <c r="I47" s="38">
        <v>552787</v>
      </c>
      <c r="J47" s="38">
        <v>11817595</v>
      </c>
      <c r="K47" s="38">
        <v>3144</v>
      </c>
      <c r="L47" s="75">
        <f t="shared" si="10"/>
        <v>9.79012268792427E-2</v>
      </c>
      <c r="M47" s="53">
        <v>48180865</v>
      </c>
      <c r="N47" s="53">
        <f t="shared" si="11"/>
        <v>15324.702608142494</v>
      </c>
      <c r="O47" s="65">
        <v>113463397</v>
      </c>
      <c r="P47" s="65">
        <v>109544444</v>
      </c>
      <c r="Q47" s="78">
        <f t="shared" si="12"/>
        <v>0.96546064102064566</v>
      </c>
      <c r="R47" s="80">
        <f t="shared" si="13"/>
        <v>0.65620269081315397</v>
      </c>
      <c r="S47" s="38">
        <v>6435375</v>
      </c>
      <c r="T47" s="38">
        <v>306303</v>
      </c>
      <c r="U47" s="38">
        <v>6129072</v>
      </c>
      <c r="V47" s="40">
        <f t="shared" si="14"/>
        <v>1949.4503816793892</v>
      </c>
      <c r="W47" s="39">
        <f t="shared" si="15"/>
        <v>3.5446792929948671E-2</v>
      </c>
    </row>
    <row r="48" spans="1:23" ht="10.5" customHeight="1" x14ac:dyDescent="0.2">
      <c r="A48" s="12" t="s">
        <v>51</v>
      </c>
      <c r="B48" s="93">
        <v>19349</v>
      </c>
      <c r="C48" s="107">
        <v>937</v>
      </c>
      <c r="D48" s="108">
        <v>702448</v>
      </c>
      <c r="E48" s="108">
        <v>1682</v>
      </c>
      <c r="F48" s="108">
        <v>835889</v>
      </c>
      <c r="G48" s="133">
        <v>174300148</v>
      </c>
      <c r="H48" s="38">
        <f t="shared" si="9"/>
        <v>64795.594052044609</v>
      </c>
      <c r="I48" s="38">
        <v>536959</v>
      </c>
      <c r="J48" s="38">
        <v>10943247</v>
      </c>
      <c r="K48" s="38">
        <v>2690</v>
      </c>
      <c r="L48" s="75">
        <f t="shared" si="10"/>
        <v>0.13902527262390821</v>
      </c>
      <c r="M48" s="53">
        <v>42748378</v>
      </c>
      <c r="N48" s="53">
        <f t="shared" si="11"/>
        <v>15891.590334572491</v>
      </c>
      <c r="O48" s="65">
        <v>121145482</v>
      </c>
      <c r="P48" s="65">
        <v>117117472</v>
      </c>
      <c r="Q48" s="78">
        <f t="shared" si="12"/>
        <v>0.96675063788181548</v>
      </c>
      <c r="R48" s="80">
        <f t="shared" si="13"/>
        <v>0.69503946720687815</v>
      </c>
      <c r="S48" s="38">
        <v>6839087</v>
      </c>
      <c r="T48" s="38">
        <v>275368</v>
      </c>
      <c r="U48" s="38">
        <v>6563719</v>
      </c>
      <c r="V48" s="40">
        <f t="shared" si="14"/>
        <v>2440.0442379182155</v>
      </c>
      <c r="W48" s="39">
        <f t="shared" si="15"/>
        <v>3.7657564123238722E-2</v>
      </c>
    </row>
    <row r="49" spans="1:23" ht="10.5" customHeight="1" x14ac:dyDescent="0.2">
      <c r="A49" s="12" t="s">
        <v>50</v>
      </c>
      <c r="B49" s="93">
        <v>12069</v>
      </c>
      <c r="C49" s="107">
        <v>842</v>
      </c>
      <c r="D49" s="108">
        <v>715723</v>
      </c>
      <c r="E49" s="108">
        <v>1475</v>
      </c>
      <c r="F49" s="108">
        <v>797841</v>
      </c>
      <c r="G49" s="133">
        <v>177630838</v>
      </c>
      <c r="H49" s="38">
        <f t="shared" si="9"/>
        <v>74918.109658371992</v>
      </c>
      <c r="I49" s="38">
        <v>629756</v>
      </c>
      <c r="J49" s="38">
        <v>11029574</v>
      </c>
      <c r="K49" s="38">
        <v>2371</v>
      </c>
      <c r="L49" s="75">
        <f t="shared" si="10"/>
        <v>0.19645372441793024</v>
      </c>
      <c r="M49" s="53">
        <v>38136107</v>
      </c>
      <c r="N49" s="53">
        <f t="shared" si="11"/>
        <v>16084.397722479966</v>
      </c>
      <c r="O49" s="65">
        <v>129094913</v>
      </c>
      <c r="P49" s="65">
        <v>124383242</v>
      </c>
      <c r="Q49" s="78">
        <f t="shared" si="12"/>
        <v>0.96350227216156847</v>
      </c>
      <c r="R49" s="80">
        <f t="shared" si="13"/>
        <v>0.72675957876188146</v>
      </c>
      <c r="S49" s="38">
        <v>7252197</v>
      </c>
      <c r="T49" s="38">
        <v>311097</v>
      </c>
      <c r="U49" s="38">
        <v>6941100</v>
      </c>
      <c r="V49" s="40">
        <f t="shared" si="14"/>
        <v>2927.498945592577</v>
      </c>
      <c r="W49" s="39">
        <f t="shared" si="15"/>
        <v>3.9075985218287382E-2</v>
      </c>
    </row>
    <row r="50" spans="1:23" ht="10.5" customHeight="1" x14ac:dyDescent="0.2">
      <c r="A50" s="12" t="s">
        <v>49</v>
      </c>
      <c r="B50" s="93">
        <v>7673</v>
      </c>
      <c r="C50" s="107">
        <v>780</v>
      </c>
      <c r="D50" s="108">
        <v>692373</v>
      </c>
      <c r="E50" s="108">
        <v>1143</v>
      </c>
      <c r="F50" s="108">
        <v>622768</v>
      </c>
      <c r="G50" s="133">
        <v>168368671</v>
      </c>
      <c r="H50" s="38">
        <f t="shared" si="9"/>
        <v>84820.489168765736</v>
      </c>
      <c r="I50" s="38">
        <v>668246</v>
      </c>
      <c r="J50" s="38">
        <v>8148054</v>
      </c>
      <c r="K50" s="38">
        <v>1985</v>
      </c>
      <c r="L50" s="75">
        <f t="shared" si="10"/>
        <v>0.25869933533168255</v>
      </c>
      <c r="M50" s="53">
        <v>33340011</v>
      </c>
      <c r="N50" s="53">
        <f t="shared" si="11"/>
        <v>16795.975314861462</v>
      </c>
      <c r="O50" s="65">
        <v>127548852</v>
      </c>
      <c r="P50" s="65">
        <v>121154181</v>
      </c>
      <c r="Q50" s="78">
        <f t="shared" si="12"/>
        <v>0.94986492704771663</v>
      </c>
      <c r="R50" s="80">
        <f t="shared" si="13"/>
        <v>0.75755692102600247</v>
      </c>
      <c r="S50" s="38">
        <v>7045059</v>
      </c>
      <c r="T50" s="38">
        <v>155304</v>
      </c>
      <c r="U50" s="38">
        <v>6889755</v>
      </c>
      <c r="V50" s="40">
        <f t="shared" si="14"/>
        <v>3470.9093198992441</v>
      </c>
      <c r="W50" s="39">
        <f t="shared" si="15"/>
        <v>4.0920647285978752E-2</v>
      </c>
    </row>
    <row r="51" spans="1:23" ht="10.5" customHeight="1" x14ac:dyDescent="0.2">
      <c r="A51" s="12" t="s">
        <v>48</v>
      </c>
      <c r="B51" s="93">
        <v>5026</v>
      </c>
      <c r="C51" s="107">
        <v>623</v>
      </c>
      <c r="D51" s="108">
        <v>619931</v>
      </c>
      <c r="E51" s="108">
        <v>921</v>
      </c>
      <c r="F51" s="108">
        <v>557244</v>
      </c>
      <c r="G51" s="133">
        <v>150937578</v>
      </c>
      <c r="H51" s="38">
        <f t="shared" si="9"/>
        <v>94631.710344827588</v>
      </c>
      <c r="I51" s="38">
        <v>566759</v>
      </c>
      <c r="J51" s="38">
        <v>6272716</v>
      </c>
      <c r="K51" s="38">
        <v>1595</v>
      </c>
      <c r="L51" s="75">
        <f t="shared" si="10"/>
        <v>0.31734978113808199</v>
      </c>
      <c r="M51" s="53">
        <v>27166361</v>
      </c>
      <c r="N51" s="53">
        <f t="shared" si="11"/>
        <v>17032.201253918494</v>
      </c>
      <c r="O51" s="65">
        <v>118065260</v>
      </c>
      <c r="P51" s="65">
        <v>111674001</v>
      </c>
      <c r="Q51" s="78">
        <f t="shared" si="12"/>
        <v>0.94586672658832915</v>
      </c>
      <c r="R51" s="80">
        <f t="shared" si="13"/>
        <v>0.78221249846741281</v>
      </c>
      <c r="S51" s="38">
        <v>6488271</v>
      </c>
      <c r="T51" s="38">
        <v>111594</v>
      </c>
      <c r="U51" s="38">
        <v>6376677</v>
      </c>
      <c r="V51" s="40">
        <f t="shared" si="14"/>
        <v>3997.9166144200626</v>
      </c>
      <c r="W51" s="39">
        <f t="shared" si="15"/>
        <v>4.2247113571677958E-2</v>
      </c>
    </row>
    <row r="52" spans="1:23" ht="10.5" customHeight="1" x14ac:dyDescent="0.2">
      <c r="A52" s="12" t="s">
        <v>47</v>
      </c>
      <c r="B52" s="93">
        <v>10221</v>
      </c>
      <c r="C52" s="107">
        <v>1684</v>
      </c>
      <c r="D52" s="108">
        <v>2050601</v>
      </c>
      <c r="E52" s="108">
        <v>2301</v>
      </c>
      <c r="F52" s="108">
        <v>1691387</v>
      </c>
      <c r="G52" s="133">
        <v>492745047</v>
      </c>
      <c r="H52" s="38">
        <f t="shared" si="9"/>
        <v>120652.55803134182</v>
      </c>
      <c r="I52" s="38">
        <v>2319504</v>
      </c>
      <c r="J52" s="38">
        <v>16448282</v>
      </c>
      <c r="K52" s="38">
        <v>4084</v>
      </c>
      <c r="L52" s="75">
        <f t="shared" si="10"/>
        <v>0.3995695137462088</v>
      </c>
      <c r="M52" s="53">
        <v>74165380</v>
      </c>
      <c r="N52" s="53">
        <f t="shared" si="11"/>
        <v>18159.985308521056</v>
      </c>
      <c r="O52" s="65">
        <v>404450889</v>
      </c>
      <c r="P52" s="65">
        <v>377127510</v>
      </c>
      <c r="Q52" s="78">
        <f t="shared" si="12"/>
        <v>0.93244327125214943</v>
      </c>
      <c r="R52" s="80">
        <f t="shared" si="13"/>
        <v>0.82081167829577395</v>
      </c>
      <c r="S52" s="38">
        <v>21886472</v>
      </c>
      <c r="T52" s="38">
        <v>470251</v>
      </c>
      <c r="U52" s="38">
        <v>21416221</v>
      </c>
      <c r="V52" s="40">
        <f t="shared" si="14"/>
        <v>5243.9326640548479</v>
      </c>
      <c r="W52" s="39">
        <f t="shared" si="15"/>
        <v>4.346308731135759E-2</v>
      </c>
    </row>
    <row r="53" spans="1:23" ht="10.5" customHeight="1" x14ac:dyDescent="0.2">
      <c r="A53" s="12" t="s">
        <v>46</v>
      </c>
      <c r="B53" s="93">
        <v>2988</v>
      </c>
      <c r="C53" s="107">
        <v>697</v>
      </c>
      <c r="D53" s="108">
        <v>1452325</v>
      </c>
      <c r="E53" s="108">
        <v>886</v>
      </c>
      <c r="F53" s="108">
        <v>911584</v>
      </c>
      <c r="G53" s="133">
        <v>281178011</v>
      </c>
      <c r="H53" s="38">
        <f t="shared" si="9"/>
        <v>171554.61317876755</v>
      </c>
      <c r="I53" s="38">
        <v>2634398</v>
      </c>
      <c r="J53" s="38">
        <v>6444712</v>
      </c>
      <c r="K53" s="38">
        <v>1639</v>
      </c>
      <c r="L53" s="75">
        <f t="shared" si="10"/>
        <v>0.54852744310575641</v>
      </c>
      <c r="M53" s="53">
        <v>32219299</v>
      </c>
      <c r="N53" s="53">
        <f t="shared" si="11"/>
        <v>19657.900549115315</v>
      </c>
      <c r="O53" s="65">
        <v>245148398</v>
      </c>
      <c r="P53" s="65">
        <v>215623843</v>
      </c>
      <c r="Q53" s="78">
        <f t="shared" si="12"/>
        <v>0.87956456072782496</v>
      </c>
      <c r="R53" s="80">
        <f t="shared" si="13"/>
        <v>0.87186191099417087</v>
      </c>
      <c r="S53" s="38">
        <v>12508659</v>
      </c>
      <c r="T53" s="38">
        <v>225352</v>
      </c>
      <c r="U53" s="38">
        <v>12283307</v>
      </c>
      <c r="V53" s="40">
        <f t="shared" si="14"/>
        <v>7494.3910921293473</v>
      </c>
      <c r="W53" s="39">
        <f t="shared" si="15"/>
        <v>4.3685162137376381E-2</v>
      </c>
    </row>
    <row r="54" spans="1:23" ht="10.5" customHeight="1" x14ac:dyDescent="0.2">
      <c r="A54" s="12" t="s">
        <v>45</v>
      </c>
      <c r="B54" s="93">
        <v>2959</v>
      </c>
      <c r="C54" s="107">
        <v>836</v>
      </c>
      <c r="D54" s="108">
        <v>2838839</v>
      </c>
      <c r="E54" s="108">
        <v>1086</v>
      </c>
      <c r="F54" s="108">
        <v>2116595</v>
      </c>
      <c r="G54" s="133">
        <v>595964613</v>
      </c>
      <c r="H54" s="38">
        <f t="shared" si="9"/>
        <v>293578.62709359603</v>
      </c>
      <c r="I54" s="38">
        <v>10041074</v>
      </c>
      <c r="J54" s="38">
        <v>6979137</v>
      </c>
      <c r="K54" s="38">
        <v>2030</v>
      </c>
      <c r="L54" s="75">
        <f t="shared" si="10"/>
        <v>0.68604258195336265</v>
      </c>
      <c r="M54" s="53">
        <v>48003135</v>
      </c>
      <c r="N54" s="53">
        <f t="shared" si="11"/>
        <v>23646.864532019703</v>
      </c>
      <c r="O54" s="65">
        <v>551023415</v>
      </c>
      <c r="P54" s="65">
        <v>429891607</v>
      </c>
      <c r="Q54" s="78">
        <f t="shared" si="12"/>
        <v>0.78016939987931366</v>
      </c>
      <c r="R54" s="80">
        <f t="shared" si="13"/>
        <v>0.92459082801280346</v>
      </c>
      <c r="S54" s="38">
        <v>24936015</v>
      </c>
      <c r="T54" s="38">
        <v>1054619</v>
      </c>
      <c r="U54" s="38">
        <v>23881396</v>
      </c>
      <c r="V54" s="40">
        <f t="shared" si="14"/>
        <v>11764.23448275862</v>
      </c>
      <c r="W54" s="39">
        <f t="shared" si="15"/>
        <v>4.0071835607460804E-2</v>
      </c>
    </row>
    <row r="55" spans="1:23" ht="10.5" customHeight="1" x14ac:dyDescent="0.2">
      <c r="A55" s="12" t="s">
        <v>44</v>
      </c>
      <c r="B55" s="93">
        <v>613</v>
      </c>
      <c r="C55" s="107">
        <v>168</v>
      </c>
      <c r="D55" s="108">
        <v>1428262</v>
      </c>
      <c r="E55" s="108">
        <v>271</v>
      </c>
      <c r="F55" s="108">
        <v>1399309</v>
      </c>
      <c r="G55" s="133">
        <v>324946694</v>
      </c>
      <c r="H55" s="38">
        <f t="shared" si="9"/>
        <v>675564.85239085241</v>
      </c>
      <c r="I55" s="38">
        <v>9792323</v>
      </c>
      <c r="J55" s="38">
        <v>4903320</v>
      </c>
      <c r="K55" s="38">
        <v>481</v>
      </c>
      <c r="L55" s="75">
        <f t="shared" si="10"/>
        <v>0.78466557911908641</v>
      </c>
      <c r="M55" s="53">
        <v>16496423</v>
      </c>
      <c r="N55" s="53">
        <f t="shared" si="11"/>
        <v>34296.097713097712</v>
      </c>
      <c r="O55" s="65">
        <v>313339274</v>
      </c>
      <c r="P55" s="65">
        <v>195448235</v>
      </c>
      <c r="Q55" s="78">
        <f t="shared" si="12"/>
        <v>0.62375913655815773</v>
      </c>
      <c r="R55" s="80">
        <f t="shared" si="13"/>
        <v>0.96427900263542921</v>
      </c>
      <c r="S55" s="38">
        <v>11335993</v>
      </c>
      <c r="T55" s="38">
        <v>684100</v>
      </c>
      <c r="U55" s="38">
        <v>10651893</v>
      </c>
      <c r="V55" s="40">
        <f t="shared" si="14"/>
        <v>22145.307692307691</v>
      </c>
      <c r="W55" s="39">
        <f t="shared" si="15"/>
        <v>3.2780431980637417E-2</v>
      </c>
    </row>
    <row r="56" spans="1:23" ht="10.5" customHeight="1" x14ac:dyDescent="0.2">
      <c r="A56" s="8" t="s">
        <v>12</v>
      </c>
      <c r="B56" s="93">
        <v>494</v>
      </c>
      <c r="C56" s="107">
        <v>114</v>
      </c>
      <c r="D56" s="108">
        <v>1210888</v>
      </c>
      <c r="E56" s="108">
        <v>276</v>
      </c>
      <c r="F56" s="108">
        <v>2634986.4</v>
      </c>
      <c r="G56" s="133">
        <v>2241153485</v>
      </c>
      <c r="H56" s="38">
        <f t="shared" si="9"/>
        <v>5187855.2893518517</v>
      </c>
      <c r="I56" s="38">
        <v>66700795</v>
      </c>
      <c r="J56" s="38">
        <v>55780064</v>
      </c>
      <c r="K56" s="38">
        <v>432</v>
      </c>
      <c r="L56" s="75">
        <f t="shared" si="10"/>
        <v>0.87449392712550611</v>
      </c>
      <c r="M56" s="53">
        <v>106748677</v>
      </c>
      <c r="N56" s="53">
        <f t="shared" si="11"/>
        <v>247103.41898148149</v>
      </c>
      <c r="O56" s="65">
        <v>2145325539</v>
      </c>
      <c r="P56" s="65">
        <v>291164613</v>
      </c>
      <c r="Q56" s="78">
        <f t="shared" si="12"/>
        <v>0.13572048050838964</v>
      </c>
      <c r="R56" s="80">
        <f t="shared" si="13"/>
        <v>0.95724168530117426</v>
      </c>
      <c r="S56" s="38">
        <v>16887547</v>
      </c>
      <c r="T56" s="38">
        <v>2916589</v>
      </c>
      <c r="U56" s="38">
        <v>13970958</v>
      </c>
      <c r="V56" s="40">
        <f t="shared" si="14"/>
        <v>32340.180555555555</v>
      </c>
      <c r="W56" s="39">
        <f t="shared" si="15"/>
        <v>6.2338247217369851E-3</v>
      </c>
    </row>
    <row r="57" spans="1:23" ht="10.5" customHeight="1" thickBot="1" x14ac:dyDescent="0.25">
      <c r="A57" s="26" t="s">
        <v>1</v>
      </c>
      <c r="B57" s="94">
        <f>SUM(B38:B56)</f>
        <v>727943</v>
      </c>
      <c r="C57" s="32">
        <f t="shared" ref="C57:F57" si="16">SUM(C38:C56)</f>
        <v>10099</v>
      </c>
      <c r="D57" s="32">
        <f t="shared" si="16"/>
        <v>13606624</v>
      </c>
      <c r="E57" s="32">
        <f t="shared" si="16"/>
        <v>17047</v>
      </c>
      <c r="F57" s="32">
        <f t="shared" si="16"/>
        <v>15420793.4</v>
      </c>
      <c r="G57" s="115">
        <f>SUM(G38:G56)</f>
        <v>4823294450.6199999</v>
      </c>
      <c r="H57" s="86">
        <f t="shared" ref="H57" si="17">G57/K57</f>
        <v>151290.5633643863</v>
      </c>
      <c r="I57" s="32">
        <f>SUM(I38:I56)</f>
        <v>145661202</v>
      </c>
      <c r="J57" s="32">
        <f t="shared" ref="J57:U57" si="18">SUM(J38:J56)</f>
        <v>174638041</v>
      </c>
      <c r="K57" s="32">
        <f t="shared" si="18"/>
        <v>31881</v>
      </c>
      <c r="L57" s="76">
        <f t="shared" si="10"/>
        <v>4.3796011500900484E-2</v>
      </c>
      <c r="M57" s="32">
        <f>SUM(M38:M56)</f>
        <v>589725179</v>
      </c>
      <c r="N57" s="85">
        <f t="shared" si="11"/>
        <v>18497.700166243216</v>
      </c>
      <c r="O57" s="115">
        <f t="shared" si="18"/>
        <v>4204592432.6199999</v>
      </c>
      <c r="P57" s="115">
        <f t="shared" si="18"/>
        <v>2172923099</v>
      </c>
      <c r="Q57" s="83">
        <f t="shared" si="12"/>
        <v>0.51679755739035815</v>
      </c>
      <c r="R57" s="84">
        <f t="shared" si="13"/>
        <v>0.8717262600626694</v>
      </c>
      <c r="S57" s="32">
        <f t="shared" si="18"/>
        <v>129767905</v>
      </c>
      <c r="T57" s="86">
        <f>S57-U57</f>
        <v>7186087</v>
      </c>
      <c r="U57" s="32">
        <f t="shared" si="18"/>
        <v>122581818</v>
      </c>
      <c r="V57" s="67">
        <f t="shared" si="14"/>
        <v>3844.9803331137668</v>
      </c>
      <c r="W57" s="36">
        <f t="shared" si="15"/>
        <v>2.5414541711058711E-2</v>
      </c>
    </row>
    <row r="58" spans="1:23" ht="10.5" customHeight="1" x14ac:dyDescent="0.2">
      <c r="A58" s="118" t="s">
        <v>130</v>
      </c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20"/>
      <c r="V58" s="112"/>
      <c r="W58" s="100"/>
    </row>
    <row r="59" spans="1:23" ht="10.5" customHeight="1" x14ac:dyDescent="0.2">
      <c r="A59" s="118" t="s">
        <v>131</v>
      </c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20"/>
      <c r="V59" s="112"/>
      <c r="W59" s="100"/>
    </row>
    <row r="60" spans="1:23" ht="10.5" customHeight="1" x14ac:dyDescent="0.2">
      <c r="A60" s="121" t="s">
        <v>132</v>
      </c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19"/>
      <c r="M60" s="119"/>
      <c r="N60" s="119"/>
      <c r="O60" s="119"/>
      <c r="P60" s="119"/>
      <c r="Q60" s="119"/>
      <c r="R60" s="119"/>
      <c r="S60" s="119"/>
      <c r="T60" s="119"/>
      <c r="U60" s="120"/>
      <c r="V60" s="112"/>
      <c r="W60" s="100"/>
    </row>
    <row r="61" spans="1:23" ht="10.5" customHeight="1" x14ac:dyDescent="0.2">
      <c r="A61" s="122" t="s">
        <v>133</v>
      </c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3"/>
      <c r="Q61" s="123"/>
      <c r="R61" s="123"/>
      <c r="S61" s="123"/>
      <c r="T61" s="123"/>
      <c r="U61" s="123"/>
      <c r="V61" s="123"/>
      <c r="W61" s="124"/>
    </row>
    <row r="62" spans="1:23" ht="10.5" customHeight="1" x14ac:dyDescent="0.2">
      <c r="A62" s="122" t="s">
        <v>134</v>
      </c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3"/>
      <c r="Q62" s="123"/>
      <c r="R62" s="123"/>
      <c r="S62" s="123"/>
      <c r="T62" s="123"/>
      <c r="U62" s="123"/>
      <c r="V62" s="123"/>
      <c r="W62" s="125"/>
    </row>
    <row r="63" spans="1:23" ht="10.5" customHeight="1" x14ac:dyDescent="0.2">
      <c r="A63" s="122" t="s">
        <v>135</v>
      </c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3"/>
      <c r="Q63" s="123"/>
      <c r="R63" s="123"/>
      <c r="S63" s="123"/>
      <c r="T63" s="123"/>
      <c r="U63" s="123"/>
      <c r="V63" s="123"/>
      <c r="W63" s="125"/>
    </row>
    <row r="64" spans="1:23" ht="10.5" customHeight="1" x14ac:dyDescent="0.2">
      <c r="A64" s="122" t="s">
        <v>129</v>
      </c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3"/>
      <c r="Q64" s="123"/>
      <c r="R64" s="123"/>
      <c r="S64" s="119"/>
      <c r="T64" s="119"/>
      <c r="U64" s="120"/>
      <c r="V64" s="112"/>
      <c r="W64" s="125"/>
    </row>
    <row r="65" spans="1:23" ht="10.5" customHeight="1" x14ac:dyDescent="0.2">
      <c r="A65" s="121" t="s">
        <v>136</v>
      </c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3"/>
      <c r="Q65" s="123"/>
      <c r="R65" s="123"/>
      <c r="S65" s="123"/>
      <c r="T65" s="123"/>
      <c r="U65" s="123"/>
      <c r="V65" s="123"/>
      <c r="W65" s="125"/>
    </row>
    <row r="66" spans="1:23" ht="10.5" customHeight="1" x14ac:dyDescent="0.2">
      <c r="A66" s="121" t="s">
        <v>128</v>
      </c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3"/>
      <c r="Q66" s="123"/>
      <c r="R66" s="123"/>
      <c r="S66" s="123"/>
      <c r="T66" s="123"/>
      <c r="U66" s="123"/>
      <c r="V66" s="123"/>
      <c r="W66" s="125"/>
    </row>
    <row r="67" spans="1:23" ht="10.5" customHeight="1" x14ac:dyDescent="0.2">
      <c r="A67" s="122" t="s">
        <v>137</v>
      </c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3"/>
      <c r="Q67" s="123"/>
      <c r="R67" s="123"/>
      <c r="S67" s="123"/>
      <c r="T67" s="123"/>
      <c r="U67" s="123"/>
      <c r="V67" s="123"/>
      <c r="W67" s="125"/>
    </row>
    <row r="68" spans="1:23" ht="10.5" customHeight="1" x14ac:dyDescent="0.2">
      <c r="A68" s="122" t="s">
        <v>138</v>
      </c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3"/>
      <c r="Q68" s="123"/>
      <c r="R68" s="123"/>
      <c r="S68" s="123"/>
      <c r="T68" s="123"/>
      <c r="U68" s="123"/>
      <c r="V68" s="123"/>
      <c r="W68" s="125"/>
    </row>
    <row r="69" spans="1:23" ht="10.5" customHeight="1" x14ac:dyDescent="0.2">
      <c r="A69" s="118" t="s">
        <v>121</v>
      </c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3"/>
      <c r="S69" s="123"/>
      <c r="T69" s="123"/>
      <c r="U69" s="123"/>
      <c r="V69" s="123"/>
      <c r="W69" s="125"/>
    </row>
    <row r="70" spans="1:23" ht="10.5" customHeight="1" x14ac:dyDescent="0.2">
      <c r="A70" s="121" t="s">
        <v>122</v>
      </c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3"/>
      <c r="Q70" s="123"/>
      <c r="R70" s="123"/>
      <c r="S70" s="123"/>
      <c r="T70" s="123"/>
      <c r="U70" s="123"/>
      <c r="V70" s="123"/>
      <c r="W70" s="125"/>
    </row>
    <row r="71" spans="1:23" ht="10.5" customHeight="1" x14ac:dyDescent="0.2">
      <c r="A71" s="127" t="s">
        <v>139</v>
      </c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4"/>
      <c r="S71" s="124"/>
      <c r="T71" s="113"/>
      <c r="U71" s="113"/>
      <c r="V71" s="125"/>
      <c r="W71" s="125"/>
    </row>
    <row r="72" spans="1:23" ht="10.5" customHeight="1" x14ac:dyDescent="0.2">
      <c r="A72" s="116" t="s">
        <v>140</v>
      </c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99"/>
      <c r="T72" s="113"/>
      <c r="U72" s="113"/>
      <c r="V72" s="101"/>
      <c r="W72" s="101"/>
    </row>
    <row r="73" spans="1:23" ht="10.5" customHeight="1" x14ac:dyDescent="0.2"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</row>
  </sheetData>
  <printOptions horizontalCentered="1"/>
  <pageMargins left="0" right="0" top="0.4" bottom="0" header="0" footer="0"/>
  <pageSetup scale="73" orientation="landscape" r:id="rId1"/>
  <headerFooter alignWithMargins="0"/>
  <ignoredErrors>
    <ignoredError sqref="T57 H57 H36 L36 N36 L57 N57" formula="1"/>
    <ignoredError sqref="W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2014 Calculation HH ID Ded</vt:lpstr>
      <vt:lpstr>' 2014 Calculation HH ID Ded'!Print_Area</vt:lpstr>
    </vt:vector>
  </TitlesOfParts>
  <Company>NC Department of Revenue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2016-11-16T19:46:58Z</cp:lastPrinted>
  <dcterms:created xsi:type="dcterms:W3CDTF">2005-06-27T11:45:55Z</dcterms:created>
  <dcterms:modified xsi:type="dcterms:W3CDTF">2016-11-16T19:50:30Z</dcterms:modified>
</cp:coreProperties>
</file>