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S ID Ded" sheetId="3" r:id="rId1"/>
  </sheets>
  <definedNames>
    <definedName name="_xlnm.Print_Area" localSheetId="0">' 2014 Calculation S ID Ded'!$A$1:$W$71</definedName>
  </definedNames>
  <calcPr calcId="152511" calcOnSave="0"/>
</workbook>
</file>

<file path=xl/calcChain.xml><?xml version="1.0" encoding="utf-8"?>
<calcChain xmlns="http://schemas.openxmlformats.org/spreadsheetml/2006/main">
  <c r="W34" i="3" l="1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W56" i="3" l="1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W35" i="3"/>
  <c r="R35" i="3"/>
  <c r="R34" i="3"/>
  <c r="Q35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F57" i="3" l="1"/>
  <c r="E57" i="3"/>
  <c r="D57" i="3"/>
  <c r="C57" i="3"/>
  <c r="F36" i="3"/>
  <c r="E36" i="3"/>
  <c r="D36" i="3"/>
  <c r="C36" i="3"/>
  <c r="P36" i="3"/>
  <c r="O36" i="3"/>
  <c r="M36" i="3"/>
  <c r="J36" i="3"/>
  <c r="I36" i="3"/>
  <c r="G36" i="3"/>
  <c r="B36" i="3"/>
  <c r="U57" i="3"/>
  <c r="S57" i="3"/>
  <c r="P57" i="3"/>
  <c r="O57" i="3"/>
  <c r="M57" i="3"/>
  <c r="N57" i="3" s="1"/>
  <c r="K57" i="3"/>
  <c r="J57" i="3"/>
  <c r="I57" i="3"/>
  <c r="G57" i="3"/>
  <c r="H57" i="3" s="1"/>
  <c r="B57" i="3"/>
  <c r="U36" i="3"/>
  <c r="S36" i="3"/>
  <c r="K36" i="3"/>
  <c r="L36" i="3" s="1"/>
  <c r="R57" i="3" l="1"/>
  <c r="V36" i="3"/>
  <c r="W36" i="3"/>
  <c r="Q57" i="3"/>
  <c r="H36" i="3"/>
  <c r="R36" i="3"/>
  <c r="W57" i="3"/>
  <c r="V57" i="3"/>
  <c r="N36" i="3"/>
  <c r="L57" i="3"/>
  <c r="Q36" i="3"/>
  <c r="T36" i="3"/>
  <c r="T57" i="3"/>
</calcChain>
</file>

<file path=xl/sharedStrings.xml><?xml version="1.0" encoding="utf-8"?>
<sst xmlns="http://schemas.openxmlformats.org/spreadsheetml/2006/main" count="188" uniqueCount="139">
  <si>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</si>
  <si>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</si>
  <si>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</si>
  <si>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</si>
  <si>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</si>
  <si>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</si>
  <si>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</si>
  <si>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</si>
  <si>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 xml:space="preserve">Computed </t>
  </si>
  <si>
    <t>Credits</t>
  </si>
  <si>
    <t>Per</t>
  </si>
  <si>
    <t>Additions</t>
  </si>
  <si>
    <t>Return</t>
  </si>
  <si>
    <t>[%]</t>
  </si>
  <si>
    <t xml:space="preserve"> 1,000,000 or more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</si>
  <si>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</si>
  <si>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</si>
  <si>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</si>
  <si>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</si>
  <si>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</si>
  <si>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</si>
  <si>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</si>
  <si>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</si>
  <si>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</si>
  <si>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</si>
  <si>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</si>
  <si>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</si>
  <si>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</si>
  <si>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</si>
  <si>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</si>
  <si>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</si>
  <si>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</si>
  <si>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</si>
  <si>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</si>
  <si>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</si>
  <si>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</si>
  <si>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</si>
  <si>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</si>
  <si>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</si>
  <si>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</si>
  <si>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</si>
  <si>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</si>
  <si>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</si>
  <si>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</si>
  <si>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</si>
  <si>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</si>
  <si>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</si>
  <si>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</si>
  <si>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</si>
  <si>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</si>
  <si>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</si>
  <si>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</si>
  <si>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</si>
  <si>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</si>
  <si>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</si>
  <si>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</si>
  <si>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</si>
  <si>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</si>
  <si>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</si>
  <si>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</si>
  <si>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</si>
  <si>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</si>
  <si>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</si>
  <si>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</si>
  <si>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</si>
  <si>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</si>
  <si>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</si>
  <si>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</si>
  <si>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</si>
  <si>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</si>
  <si>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</si>
  <si>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</si>
  <si>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</si>
  <si>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</si>
  <si>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</si>
  <si>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</si>
  <si>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</si>
  <si>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</si>
  <si>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</si>
  <si>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</si>
  <si>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</si>
  <si>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</si>
  <si>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>ID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</si>
  <si>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</si>
  <si>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</si>
  <si>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</si>
  <si>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</si>
  <si>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</si>
  <si>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</si>
  <si>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</si>
  <si>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Re-</t>
  </si>
  <si>
    <t>Effec-</t>
  </si>
  <si>
    <t>Federal</t>
  </si>
  <si>
    <t>turns</t>
  </si>
  <si>
    <t>tive</t>
  </si>
  <si>
    <t>[S]</t>
  </si>
  <si>
    <t>Aggre-</t>
  </si>
  <si>
    <t>gate</t>
  </si>
  <si>
    <t>Income Level</t>
  </si>
  <si>
    <t xml:space="preserve">     Proration (income apportionment) factors applicable to part-year and nonresident individuals can exceed 100% in cases where the portion of income subject to NC income tax exceeds total federal gross income, as adjusted.</t>
  </si>
  <si>
    <t>a</t>
  </si>
  <si>
    <t>Gross</t>
  </si>
  <si>
    <t xml:space="preserve">Net Tax </t>
  </si>
  <si>
    <t>Returns]</t>
  </si>
  <si>
    <t>[All S-ID</t>
  </si>
  <si>
    <t>as a</t>
  </si>
  <si>
    <t>% of</t>
  </si>
  <si>
    <t>All S</t>
  </si>
  <si>
    <t>Factor</t>
  </si>
  <si>
    <t>NCTI Level</t>
  </si>
  <si>
    <t>FAGI Level</t>
  </si>
  <si>
    <t xml:space="preserve">TABLE 3B.   TAX YEAR 2014 INDIVIDUAL INCOME TAX CALCULATION BY INCOME LEVEL BY DEDUCTION TYPE </t>
  </si>
  <si>
    <t xml:space="preserve">             D-400 Filing Financial Statistics:</t>
  </si>
  <si>
    <t xml:space="preserve">             Balance Tax Due/Overpayment</t>
  </si>
  <si>
    <t xml:space="preserve">     Balance Tax Due</t>
  </si>
  <si>
    <t xml:space="preserve">        Overpayment</t>
  </si>
  <si>
    <t>[Net Tax†</t>
  </si>
  <si>
    <t xml:space="preserve"> &gt; Pre-</t>
  </si>
  <si>
    <t xml:space="preserve"> &lt; Pre-</t>
  </si>
  <si>
    <t>payments]</t>
  </si>
  <si>
    <t>SINGLE:  ITEMIZED DEDUCTIONS</t>
  </si>
  <si>
    <t xml:space="preserve">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</si>
  <si>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tax system during 2015; the extract is a composite database consisting of both audited and unaudited (edited and unedited) data that is subject to and may include inconsistencies resultant of taxpayer and/or processing error.</t>
  </si>
  <si>
    <t xml:space="preserve">   †Net Tax=Computed net tax liability (after application of tax credits) plus consumer use tax liability</t>
  </si>
  <si>
    <r>
      <t xml:space="preserve">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</si>
  <si>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t xml:space="preserve">     tax rates of 6%, 7%, and 7.75% with breaking points delineated according to filing status and taxable income); increases the NC standard deduction amount; redefines and limits allowable itemized deductions; eliminates the personal exemption </t>
  </si>
  <si>
    <t xml:space="preserve">     allowance provision; increases the allowable child tax credit for certain taxpayers; and either eliminates or allows to sunset other tax credits applicable to the personal income tax.  </t>
  </si>
  <si>
    <t xml:space="preserve">     federal itemized deductions) include deductions for the following: qualified home mortgage interest and real estate property taxes (the sum of these deductions not to exceed $20,000), repayment of claim of right income, and</t>
  </si>
  <si>
    <t xml:space="preserve">     charitable contributions as allowed under the Code.  NC does not allow a deduction for state and local taxes and foreign income taxes, or for medical and dental expenses (deduction for medical and dental expenses reinstated for tax year 2015).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</si>
  <si>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</si>
  <si>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</si>
  <si>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t xml:space="preserve">                Itemized Deductions††:</t>
  </si>
  <si>
    <t>Taken</t>
  </si>
  <si>
    <t>Rate†††</t>
  </si>
  <si>
    <t xml:space="preserve">  ††Claiming itemized deductions on the federal return 1040 Sch A is a prerequisite for claiming itemized deductions on the NC D-400 Sch S return.  Allowable itemized deductions provisions for NC tax purposes (no longer identical to allowable </t>
  </si>
  <si>
    <t xml:space="preserve">                   A.  BY SIZE OF NC TAXABLE INCOME</t>
  </si>
  <si>
    <t xml:space="preserve">          B.  BY SIZE OF FEDERAL ADJUSTED GROSS INCOME</t>
  </si>
  <si>
    <t xml:space="preserve">     Basic standard deduction allowances vary according to filing status: S=$7,500; MFJ/SS=$15,000; MFS=$7,500; and HH=$12,000.  </t>
  </si>
  <si>
    <r>
      <t xml:space="preserve"> 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</si>
</sst>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7" fontId="2" fillId="0" borderId="0"/>
  </cellStyleXfs>
  <cellXfs count="117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0" fontId="1" fillId="2" borderId="4" xfId="0" applyFont="1" applyFill="1" applyBorder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5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164" fontId="1" fillId="3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3" fontId="1" fillId="3" borderId="10" xfId="0" applyNumberFormat="1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right"/>
    </xf>
    <xf numFmtId="3" fontId="1" fillId="3" borderId="20" xfId="0" applyNumberFormat="1" applyFont="1" applyFill="1" applyBorder="1"/>
    <xf numFmtId="3" fontId="1" fillId="2" borderId="22" xfId="0" applyNumberFormat="1" applyFont="1" applyFill="1" applyBorder="1"/>
    <xf numFmtId="0" fontId="0" fillId="4" borderId="7" xfId="0" applyFill="1" applyBorder="1"/>
    <xf numFmtId="10" fontId="1" fillId="2" borderId="0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165" fontId="1" fillId="2" borderId="16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4" fontId="3" fillId="3" borderId="0" xfId="0" applyNumberFormat="1" applyFont="1" applyFill="1" applyBorder="1"/>
    <xf numFmtId="37" fontId="3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0" xfId="0" quotePrefix="1" applyFont="1" applyFill="1"/>
    <xf numFmtId="0" fontId="1" fillId="2" borderId="23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/>
    </xf>
    <xf numFmtId="3" fontId="1" fillId="5" borderId="5" xfId="0" applyNumberFormat="1" applyFont="1" applyFill="1" applyBorder="1"/>
    <xf numFmtId="3" fontId="1" fillId="5" borderId="2" xfId="0" applyNumberFormat="1" applyFont="1" applyFill="1" applyBorder="1"/>
    <xf numFmtId="3" fontId="1" fillId="5" borderId="18" xfId="0" applyNumberFormat="1" applyFont="1" applyFill="1" applyBorder="1"/>
    <xf numFmtId="3" fontId="1" fillId="5" borderId="4" xfId="0" applyNumberFormat="1" applyFont="1" applyFill="1" applyBorder="1"/>
    <xf numFmtId="3" fontId="1" fillId="5" borderId="17" xfId="0" applyNumberFormat="1" applyFont="1" applyFill="1" applyBorder="1"/>
    <xf numFmtId="3" fontId="1" fillId="5" borderId="24" xfId="0" applyNumberFormat="1" applyFont="1" applyFill="1" applyBorder="1"/>
    <xf numFmtId="3" fontId="1" fillId="5" borderId="19" xfId="0" applyNumberFormat="1" applyFont="1" applyFill="1" applyBorder="1"/>
    <xf numFmtId="3" fontId="1" fillId="5" borderId="20" xfId="0" applyNumberFormat="1" applyFont="1" applyFill="1" applyBorder="1"/>
    <xf numFmtId="3" fontId="1" fillId="5" borderId="25" xfId="0" applyNumberFormat="1" applyFont="1" applyFill="1" applyBorder="1"/>
    <xf numFmtId="3" fontId="1" fillId="3" borderId="25" xfId="0" applyNumberFormat="1" applyFont="1" applyFill="1" applyBorder="1"/>
    <xf numFmtId="37" fontId="1" fillId="2" borderId="2" xfId="0" applyNumberFormat="1" applyFont="1" applyFill="1" applyBorder="1" applyAlignment="1">
      <alignment horizontal="right"/>
    </xf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tabSelected="1" zoomScaleNormal="100" workbookViewId="0">
      <selection activeCell="O86" sqref="O86"/>
    </sheetView>
  </sheetViews>
  <sheetFormatPr defaultRowHeight="10.5" customHeight="1" x14ac:dyDescent="0.2"/>
  <cols>
    <col min="1" max="1" width="12.7109375" style="11" customWidth="1"/>
    <col min="2" max="2" width="6.5703125" style="11" customWidth="1"/>
    <col min="3" max="3" width="6.42578125" style="11" customWidth="1"/>
    <col min="4" max="4" width="9" style="11" customWidth="1"/>
    <col min="5" max="5" width="6.42578125" style="11" customWidth="1"/>
    <col min="6" max="6" width="9" style="11" customWidth="1"/>
    <col min="7" max="7" width="10.5703125" style="11" customWidth="1"/>
    <col min="8" max="8" width="7.5703125" style="11" customWidth="1"/>
    <col min="9" max="9" width="9.28515625" style="11" customWidth="1"/>
    <col min="10" max="10" width="10.140625" style="11" customWidth="1"/>
    <col min="11" max="11" width="6.42578125" style="11" customWidth="1"/>
    <col min="12" max="12" width="5.42578125" style="11" customWidth="1"/>
    <col min="13" max="13" width="9.7109375" style="11" customWidth="1"/>
    <col min="14" max="14" width="6.42578125" style="11" customWidth="1"/>
    <col min="15" max="16" width="10.7109375" style="11" customWidth="1"/>
    <col min="17" max="17" width="6.5703125" style="11" customWidth="1"/>
    <col min="18" max="18" width="6" style="11" customWidth="1"/>
    <col min="19" max="19" width="10" style="11" customWidth="1"/>
    <col min="20" max="20" width="7.85546875" style="11" customWidth="1"/>
    <col min="21" max="21" width="9.7109375" style="11" customWidth="1"/>
    <col min="22" max="22" width="7" style="11" customWidth="1"/>
    <col min="23" max="23" width="5.85546875" style="11" customWidth="1"/>
    <col min="24" max="16384" width="9.140625" style="11"/>
  </cols>
  <sheetData>
    <row r="1" spans="1:23" ht="10.5" customHeight="1" x14ac:dyDescent="0.2">
      <c r="A1" s="41" t="s">
        <v>111</v>
      </c>
      <c r="B1" s="27"/>
      <c r="C1" s="27"/>
      <c r="D1" s="27"/>
      <c r="E1" s="27"/>
      <c r="F1" s="27"/>
      <c r="G1" s="27"/>
      <c r="H1" s="27"/>
      <c r="I1" s="27"/>
      <c r="J1" s="28"/>
      <c r="K1" s="28"/>
      <c r="L1" s="28"/>
      <c r="M1" s="27"/>
      <c r="N1" s="27"/>
      <c r="O1" s="28"/>
      <c r="P1" s="28"/>
      <c r="Q1" s="28"/>
      <c r="R1" s="28"/>
      <c r="S1" s="28"/>
      <c r="T1" s="28"/>
      <c r="U1" s="3"/>
      <c r="V1" s="3"/>
      <c r="W1" s="3"/>
    </row>
    <row r="2" spans="1:23" ht="10.5" customHeight="1" x14ac:dyDescent="0.2">
      <c r="A2" s="41"/>
      <c r="B2" s="27"/>
      <c r="C2" s="27"/>
      <c r="D2" s="27"/>
      <c r="E2" s="27"/>
      <c r="F2" s="27"/>
      <c r="G2" s="27"/>
      <c r="H2" s="27"/>
      <c r="I2" s="27"/>
      <c r="J2" s="28"/>
      <c r="K2" s="28"/>
      <c r="L2" s="28"/>
      <c r="M2" s="27"/>
      <c r="N2" s="27"/>
      <c r="O2" s="28"/>
      <c r="P2" s="28"/>
      <c r="Q2" s="28"/>
      <c r="R2" s="28"/>
      <c r="S2" s="28"/>
      <c r="T2" s="28"/>
      <c r="U2" s="3"/>
      <c r="V2" s="3"/>
      <c r="W2" s="3"/>
    </row>
    <row r="3" spans="1:23" ht="11.25" customHeight="1" thickBot="1" x14ac:dyDescent="0.25">
      <c r="J3" s="9"/>
      <c r="K3" s="1" t="s">
        <v>120</v>
      </c>
      <c r="L3" s="5"/>
      <c r="M3" s="43"/>
      <c r="N3" s="43"/>
      <c r="O3" s="43"/>
      <c r="P3" s="43"/>
      <c r="Q3" s="43"/>
      <c r="R3" s="43"/>
      <c r="S3" s="9"/>
      <c r="T3" s="4"/>
      <c r="U3" s="2"/>
      <c r="V3" s="2"/>
      <c r="W3" s="2"/>
    </row>
    <row r="4" spans="1:23" ht="10.5" customHeight="1" x14ac:dyDescent="0.2">
      <c r="A4" s="14"/>
      <c r="B4" s="85"/>
      <c r="C4" s="58" t="s">
        <v>112</v>
      </c>
      <c r="D4" s="70"/>
      <c r="E4" s="70"/>
      <c r="F4" s="53"/>
      <c r="G4" s="53"/>
      <c r="H4" s="70"/>
      <c r="I4" s="52" t="s">
        <v>83</v>
      </c>
      <c r="J4" s="53"/>
      <c r="K4" s="58" t="s">
        <v>131</v>
      </c>
      <c r="L4" s="58"/>
      <c r="M4" s="58"/>
      <c r="N4" s="58"/>
      <c r="O4" s="52" t="s">
        <v>80</v>
      </c>
      <c r="P4" s="70"/>
      <c r="Q4" s="53"/>
      <c r="R4" s="16" t="s">
        <v>75</v>
      </c>
      <c r="S4" s="15"/>
      <c r="T4" s="15"/>
      <c r="U4" s="17"/>
      <c r="V4" s="16" t="s">
        <v>68</v>
      </c>
      <c r="W4" s="42"/>
    </row>
    <row r="5" spans="1:23" ht="10.5" customHeight="1" x14ac:dyDescent="0.2">
      <c r="A5" s="2"/>
      <c r="B5" s="86" t="s">
        <v>96</v>
      </c>
      <c r="C5" s="66" t="s">
        <v>113</v>
      </c>
      <c r="D5" s="10"/>
      <c r="E5" s="10"/>
      <c r="F5" s="67"/>
      <c r="G5" s="67" t="s">
        <v>84</v>
      </c>
      <c r="H5" s="6"/>
      <c r="I5" s="75" t="s">
        <v>85</v>
      </c>
      <c r="J5" s="67"/>
      <c r="K5" s="55"/>
      <c r="L5" s="59" t="s">
        <v>105</v>
      </c>
      <c r="M5" s="68"/>
      <c r="N5" s="59"/>
      <c r="O5" s="54" t="s">
        <v>81</v>
      </c>
      <c r="P5" s="77"/>
      <c r="Q5" s="67"/>
      <c r="R5" s="67" t="s">
        <v>78</v>
      </c>
      <c r="S5" s="7"/>
      <c r="T5" s="7"/>
      <c r="U5" s="19" t="s">
        <v>86</v>
      </c>
      <c r="V5" s="18" t="s">
        <v>69</v>
      </c>
      <c r="W5" s="31"/>
    </row>
    <row r="6" spans="1:23" ht="10.5" customHeight="1" x14ac:dyDescent="0.2">
      <c r="A6" s="2"/>
      <c r="B6" s="86" t="s">
        <v>97</v>
      </c>
      <c r="C6" s="104" t="s">
        <v>114</v>
      </c>
      <c r="D6" s="105"/>
      <c r="E6" s="104" t="s">
        <v>115</v>
      </c>
      <c r="F6" s="105"/>
      <c r="G6" s="67" t="s">
        <v>87</v>
      </c>
      <c r="H6" s="6" t="s">
        <v>68</v>
      </c>
      <c r="I6" s="75" t="s">
        <v>88</v>
      </c>
      <c r="J6" s="67"/>
      <c r="K6" s="75"/>
      <c r="L6" s="18" t="s">
        <v>106</v>
      </c>
      <c r="M6" s="6"/>
      <c r="N6" s="18"/>
      <c r="O6" s="59"/>
      <c r="P6" s="59"/>
      <c r="Q6" s="96" t="s">
        <v>91</v>
      </c>
      <c r="R6" s="67" t="s">
        <v>100</v>
      </c>
      <c r="S6" s="7"/>
      <c r="T6" s="20"/>
      <c r="U6" s="19" t="s">
        <v>6</v>
      </c>
      <c r="V6" s="18" t="s">
        <v>102</v>
      </c>
      <c r="W6" s="6"/>
    </row>
    <row r="7" spans="1:23" ht="10.5" customHeight="1" x14ac:dyDescent="0.2">
      <c r="A7" s="2"/>
      <c r="B7" s="86" t="s">
        <v>23</v>
      </c>
      <c r="C7" s="55"/>
      <c r="D7" s="59" t="s">
        <v>116</v>
      </c>
      <c r="E7" s="55"/>
      <c r="F7" s="59" t="s">
        <v>116</v>
      </c>
      <c r="G7" s="67" t="s">
        <v>15</v>
      </c>
      <c r="H7" s="6" t="s">
        <v>69</v>
      </c>
      <c r="I7" s="6" t="s">
        <v>89</v>
      </c>
      <c r="J7" s="67"/>
      <c r="K7" s="18"/>
      <c r="L7" s="6" t="s">
        <v>107</v>
      </c>
      <c r="M7" s="6"/>
      <c r="N7" s="18" t="s">
        <v>68</v>
      </c>
      <c r="O7" s="7"/>
      <c r="P7" s="7"/>
      <c r="Q7" s="6" t="s">
        <v>94</v>
      </c>
      <c r="R7" s="18" t="s">
        <v>79</v>
      </c>
      <c r="S7" s="7" t="s">
        <v>8</v>
      </c>
      <c r="T7" s="7"/>
      <c r="U7" s="19" t="s">
        <v>70</v>
      </c>
      <c r="V7" s="18" t="s">
        <v>10</v>
      </c>
      <c r="W7" s="20" t="s">
        <v>91</v>
      </c>
    </row>
    <row r="8" spans="1:23" ht="10.5" customHeight="1" x14ac:dyDescent="0.2">
      <c r="A8" s="2"/>
      <c r="B8" s="86" t="s">
        <v>24</v>
      </c>
      <c r="C8" s="6" t="s">
        <v>23</v>
      </c>
      <c r="D8" s="18" t="s">
        <v>117</v>
      </c>
      <c r="E8" s="6" t="s">
        <v>23</v>
      </c>
      <c r="F8" s="18" t="s">
        <v>118</v>
      </c>
      <c r="G8" s="67" t="s">
        <v>16</v>
      </c>
      <c r="H8" s="6" t="s">
        <v>92</v>
      </c>
      <c r="I8" s="93"/>
      <c r="J8" s="71"/>
      <c r="K8" s="6" t="s">
        <v>23</v>
      </c>
      <c r="L8" s="18" t="s">
        <v>90</v>
      </c>
      <c r="M8" s="6"/>
      <c r="N8" s="18" t="s">
        <v>69</v>
      </c>
      <c r="O8" s="6" t="s">
        <v>17</v>
      </c>
      <c r="P8" s="6" t="s">
        <v>18</v>
      </c>
      <c r="Q8" s="7" t="s">
        <v>76</v>
      </c>
      <c r="R8" s="7" t="s">
        <v>24</v>
      </c>
      <c r="S8" s="7" t="s">
        <v>101</v>
      </c>
      <c r="T8" s="20" t="s">
        <v>7</v>
      </c>
      <c r="U8" s="19" t="s">
        <v>71</v>
      </c>
      <c r="V8" s="18" t="s">
        <v>12</v>
      </c>
      <c r="W8" s="20" t="s">
        <v>94</v>
      </c>
    </row>
    <row r="9" spans="1:23" ht="10.5" customHeight="1" x14ac:dyDescent="0.2">
      <c r="A9" s="2"/>
      <c r="B9" s="86" t="s">
        <v>25</v>
      </c>
      <c r="C9" s="22" t="s">
        <v>24</v>
      </c>
      <c r="D9" s="18" t="s">
        <v>119</v>
      </c>
      <c r="E9" s="22" t="s">
        <v>24</v>
      </c>
      <c r="F9" s="18" t="s">
        <v>119</v>
      </c>
      <c r="G9" s="67" t="s">
        <v>19</v>
      </c>
      <c r="H9" s="10" t="s">
        <v>87</v>
      </c>
      <c r="I9" s="6"/>
      <c r="J9" s="94"/>
      <c r="K9" s="22" t="s">
        <v>24</v>
      </c>
      <c r="L9" s="23" t="s">
        <v>93</v>
      </c>
      <c r="M9" s="6" t="s">
        <v>66</v>
      </c>
      <c r="N9" s="18" t="s">
        <v>82</v>
      </c>
      <c r="O9" s="21" t="s">
        <v>20</v>
      </c>
      <c r="P9" s="7" t="s">
        <v>20</v>
      </c>
      <c r="Q9" s="6" t="s">
        <v>77</v>
      </c>
      <c r="R9" s="7" t="s">
        <v>92</v>
      </c>
      <c r="S9" s="7" t="s">
        <v>26</v>
      </c>
      <c r="T9" s="7" t="s">
        <v>9</v>
      </c>
      <c r="U9" s="19" t="s">
        <v>72</v>
      </c>
      <c r="V9" s="18" t="s">
        <v>104</v>
      </c>
      <c r="W9" s="20" t="s">
        <v>6</v>
      </c>
    </row>
    <row r="10" spans="1:23" ht="10.5" customHeight="1" x14ac:dyDescent="0.2">
      <c r="A10" s="2"/>
      <c r="B10" s="86" t="s">
        <v>74</v>
      </c>
      <c r="C10" s="10" t="s">
        <v>25</v>
      </c>
      <c r="D10" s="18" t="s">
        <v>60</v>
      </c>
      <c r="E10" s="10" t="s">
        <v>25</v>
      </c>
      <c r="F10" s="18" t="s">
        <v>60</v>
      </c>
      <c r="G10" s="67" t="s">
        <v>21</v>
      </c>
      <c r="H10" s="10" t="s">
        <v>67</v>
      </c>
      <c r="I10" s="69" t="s">
        <v>11</v>
      </c>
      <c r="J10" s="23" t="s">
        <v>2</v>
      </c>
      <c r="K10" s="10" t="s">
        <v>25</v>
      </c>
      <c r="L10" s="23" t="s">
        <v>74</v>
      </c>
      <c r="M10" s="69" t="s">
        <v>60</v>
      </c>
      <c r="N10" s="18" t="s">
        <v>67</v>
      </c>
      <c r="O10" s="6" t="s">
        <v>22</v>
      </c>
      <c r="P10" s="6" t="s">
        <v>22</v>
      </c>
      <c r="Q10" s="6" t="s">
        <v>108</v>
      </c>
      <c r="R10" s="6" t="s">
        <v>87</v>
      </c>
      <c r="S10" s="7" t="s">
        <v>70</v>
      </c>
      <c r="T10" s="7" t="s">
        <v>132</v>
      </c>
      <c r="U10" s="19" t="s">
        <v>73</v>
      </c>
      <c r="V10" s="18" t="s">
        <v>103</v>
      </c>
      <c r="W10" s="20" t="s">
        <v>133</v>
      </c>
    </row>
    <row r="11" spans="1:23" ht="10.5" customHeight="1" thickBot="1" x14ac:dyDescent="0.25">
      <c r="A11" s="95" t="s">
        <v>98</v>
      </c>
      <c r="B11" s="87" t="s">
        <v>95</v>
      </c>
      <c r="C11" s="25" t="s">
        <v>74</v>
      </c>
      <c r="D11" s="24" t="s">
        <v>3</v>
      </c>
      <c r="E11" s="25" t="s">
        <v>74</v>
      </c>
      <c r="F11" s="25" t="s">
        <v>3</v>
      </c>
      <c r="G11" s="67" t="s">
        <v>3</v>
      </c>
      <c r="H11" s="10" t="s">
        <v>3</v>
      </c>
      <c r="I11" s="6" t="s">
        <v>3</v>
      </c>
      <c r="J11" s="18" t="s">
        <v>3</v>
      </c>
      <c r="K11" s="25" t="s">
        <v>74</v>
      </c>
      <c r="L11" s="19" t="s">
        <v>13</v>
      </c>
      <c r="M11" s="24" t="s">
        <v>3</v>
      </c>
      <c r="N11" s="25" t="s">
        <v>3</v>
      </c>
      <c r="O11" s="6" t="s">
        <v>3</v>
      </c>
      <c r="P11" s="7" t="s">
        <v>3</v>
      </c>
      <c r="Q11" s="19" t="s">
        <v>13</v>
      </c>
      <c r="R11" s="19" t="s">
        <v>13</v>
      </c>
      <c r="S11" s="7" t="s">
        <v>3</v>
      </c>
      <c r="T11" s="7" t="s">
        <v>3</v>
      </c>
      <c r="U11" s="19" t="s">
        <v>3</v>
      </c>
      <c r="V11" s="19" t="s">
        <v>3</v>
      </c>
      <c r="W11" s="19" t="s">
        <v>13</v>
      </c>
    </row>
    <row r="12" spans="1:23" ht="11.25" customHeight="1" thickBot="1" x14ac:dyDescent="0.25">
      <c r="A12" s="44" t="s">
        <v>109</v>
      </c>
      <c r="B12" s="48"/>
      <c r="C12" s="48"/>
      <c r="D12" s="48"/>
      <c r="E12" s="48"/>
      <c r="F12" s="48"/>
      <c r="G12" s="48"/>
      <c r="H12" s="48"/>
      <c r="I12" s="48"/>
      <c r="J12" s="47" t="s">
        <v>135</v>
      </c>
      <c r="K12" s="47"/>
      <c r="L12" s="47"/>
      <c r="M12" s="45"/>
      <c r="N12" s="47"/>
      <c r="O12" s="47"/>
      <c r="P12" s="45"/>
      <c r="Q12" s="46"/>
      <c r="R12" s="46"/>
      <c r="S12" s="46"/>
      <c r="T12" s="46"/>
      <c r="U12" s="45"/>
      <c r="V12" s="45"/>
      <c r="W12" s="45"/>
    </row>
    <row r="13" spans="1:23" ht="10.5" customHeight="1" x14ac:dyDescent="0.2">
      <c r="A13" s="2" t="s">
        <v>0</v>
      </c>
      <c r="B13" s="112">
        <v>463415</v>
      </c>
      <c r="C13" s="109">
        <v>212</v>
      </c>
      <c r="D13" s="106">
        <v>35670</v>
      </c>
      <c r="E13" s="106">
        <v>9107</v>
      </c>
      <c r="F13" s="106">
        <v>7426946.4800000004</v>
      </c>
      <c r="G13" s="35">
        <v>3920843634.75</v>
      </c>
      <c r="H13" s="35">
        <f>G13/K13</f>
        <v>114590.94092675942</v>
      </c>
      <c r="I13" s="35">
        <v>198811637</v>
      </c>
      <c r="J13" s="35">
        <v>630740071.55999994</v>
      </c>
      <c r="K13" s="35">
        <v>34216</v>
      </c>
      <c r="L13" s="72">
        <f t="shared" ref="L13:L36" si="0">K13/B13</f>
        <v>7.3834468025419986E-2</v>
      </c>
      <c r="M13" s="35">
        <v>690865967.75</v>
      </c>
      <c r="N13" s="35">
        <f>M13/K13</f>
        <v>20191.31306260229</v>
      </c>
      <c r="O13" s="35">
        <v>2798049232.4399996</v>
      </c>
      <c r="P13" s="57">
        <v>-420244818</v>
      </c>
      <c r="Q13" s="79">
        <f>P13/O13</f>
        <v>-0.15019207422363023</v>
      </c>
      <c r="R13" s="72">
        <f>O13/G13</f>
        <v>0.71363448611956903</v>
      </c>
      <c r="S13" s="13">
        <v>0</v>
      </c>
      <c r="T13" s="60">
        <v>0</v>
      </c>
      <c r="U13" s="60">
        <v>0</v>
      </c>
      <c r="V13" s="37">
        <v>0</v>
      </c>
      <c r="W13" s="37">
        <v>0</v>
      </c>
    </row>
    <row r="14" spans="1:23" ht="10.5" customHeight="1" x14ac:dyDescent="0.2">
      <c r="A14" s="2" t="s">
        <v>61</v>
      </c>
      <c r="B14" s="113">
        <v>127981</v>
      </c>
      <c r="C14" s="110">
        <v>2751</v>
      </c>
      <c r="D14" s="107">
        <v>127784.42000000001</v>
      </c>
      <c r="E14" s="107">
        <v>4040</v>
      </c>
      <c r="F14" s="107">
        <v>674343</v>
      </c>
      <c r="G14" s="61">
        <v>834528552.32999992</v>
      </c>
      <c r="H14" s="51">
        <f>G14/K14</f>
        <v>111852.10458785684</v>
      </c>
      <c r="I14" s="51">
        <v>60848180</v>
      </c>
      <c r="J14" s="51">
        <v>52113398.799999997</v>
      </c>
      <c r="K14" s="51">
        <v>7461</v>
      </c>
      <c r="L14" s="73">
        <f t="shared" si="0"/>
        <v>5.8297716067228729E-2</v>
      </c>
      <c r="M14" s="61">
        <v>98749332</v>
      </c>
      <c r="N14" s="51">
        <f>M14/K14</f>
        <v>13235.401688781665</v>
      </c>
      <c r="O14" s="51">
        <v>744514001.52999997</v>
      </c>
      <c r="P14" s="116">
        <v>5156584</v>
      </c>
      <c r="Q14" s="76">
        <f>P14/O14</f>
        <v>6.9261074867672818E-3</v>
      </c>
      <c r="R14" s="73">
        <f>O14/G14</f>
        <v>0.89213724258004146</v>
      </c>
      <c r="S14" s="62">
        <v>298944</v>
      </c>
      <c r="T14" s="61">
        <v>3541</v>
      </c>
      <c r="U14" s="61">
        <v>295403</v>
      </c>
      <c r="V14" s="30">
        <f>U14/K14</f>
        <v>39.592950006701514</v>
      </c>
      <c r="W14" s="29">
        <f>U14/P14</f>
        <v>5.7286568007037214E-2</v>
      </c>
    </row>
    <row r="15" spans="1:23" ht="10.5" customHeight="1" x14ac:dyDescent="0.2">
      <c r="A15" s="2" t="s">
        <v>62</v>
      </c>
      <c r="B15" s="113">
        <v>105485</v>
      </c>
      <c r="C15" s="110">
        <v>2273</v>
      </c>
      <c r="D15" s="107">
        <v>322335</v>
      </c>
      <c r="E15" s="107">
        <v>1748</v>
      </c>
      <c r="F15" s="107">
        <v>713436</v>
      </c>
      <c r="G15" s="61">
        <v>672865352</v>
      </c>
      <c r="H15" s="51">
        <f>G15/K15</f>
        <v>160703.45163601625</v>
      </c>
      <c r="I15" s="51">
        <v>13585708</v>
      </c>
      <c r="J15" s="51">
        <v>39654405</v>
      </c>
      <c r="K15" s="51">
        <v>4187</v>
      </c>
      <c r="L15" s="73">
        <f t="shared" si="0"/>
        <v>3.9692847324264112E-2</v>
      </c>
      <c r="M15" s="61">
        <v>99960105</v>
      </c>
      <c r="N15" s="51">
        <f>M15/K15</f>
        <v>23873.920468115597</v>
      </c>
      <c r="O15" s="51">
        <v>546836550</v>
      </c>
      <c r="P15" s="116">
        <v>12472433</v>
      </c>
      <c r="Q15" s="76">
        <f>P15/O15</f>
        <v>2.2808338250250464E-2</v>
      </c>
      <c r="R15" s="73">
        <f>O15/G15</f>
        <v>0.81269833314288409</v>
      </c>
      <c r="S15" s="62">
        <v>723371</v>
      </c>
      <c r="T15" s="61">
        <v>8440</v>
      </c>
      <c r="U15" s="61">
        <v>714931</v>
      </c>
      <c r="V15" s="30">
        <f>U15/K15</f>
        <v>170.75017912586577</v>
      </c>
      <c r="W15" s="29">
        <f>U15/P15</f>
        <v>5.7320893205038664E-2</v>
      </c>
    </row>
    <row r="16" spans="1:23" ht="10.5" customHeight="1" x14ac:dyDescent="0.2">
      <c r="A16" s="2" t="s">
        <v>63</v>
      </c>
      <c r="B16" s="113">
        <v>91581</v>
      </c>
      <c r="C16" s="110">
        <v>1996</v>
      </c>
      <c r="D16" s="107">
        <v>437553.64</v>
      </c>
      <c r="E16" s="107">
        <v>1509</v>
      </c>
      <c r="F16" s="107">
        <v>689839</v>
      </c>
      <c r="G16" s="61">
        <v>551593143</v>
      </c>
      <c r="H16" s="51">
        <f>G16/K16</f>
        <v>152289.65847598013</v>
      </c>
      <c r="I16" s="51">
        <v>13258399</v>
      </c>
      <c r="J16" s="51">
        <v>40194625</v>
      </c>
      <c r="K16" s="51">
        <v>3622</v>
      </c>
      <c r="L16" s="73">
        <f t="shared" si="0"/>
        <v>3.9549688254113848E-2</v>
      </c>
      <c r="M16" s="61">
        <v>80438676</v>
      </c>
      <c r="N16" s="51">
        <f>M16/K16</f>
        <v>22208.358917725014</v>
      </c>
      <c r="O16" s="51">
        <v>444218241</v>
      </c>
      <c r="P16" s="116">
        <v>18115310</v>
      </c>
      <c r="Q16" s="76">
        <f>P16/O16</f>
        <v>4.0780202900312687E-2</v>
      </c>
      <c r="R16" s="73">
        <f>O16/G16</f>
        <v>0.80533677156316641</v>
      </c>
      <c r="S16" s="62">
        <v>1050667</v>
      </c>
      <c r="T16" s="61">
        <v>10987</v>
      </c>
      <c r="U16" s="61">
        <v>1039680</v>
      </c>
      <c r="V16" s="30">
        <f>U16/K16</f>
        <v>287.04583103257869</v>
      </c>
      <c r="W16" s="29">
        <f>U16/P16</f>
        <v>5.7392338303898748E-2</v>
      </c>
    </row>
    <row r="17" spans="1:23" ht="10.5" customHeight="1" x14ac:dyDescent="0.2">
      <c r="A17" s="2" t="s">
        <v>44</v>
      </c>
      <c r="B17" s="113">
        <v>154076</v>
      </c>
      <c r="C17" s="110">
        <v>4079</v>
      </c>
      <c r="D17" s="107">
        <v>1318819.69</v>
      </c>
      <c r="E17" s="107">
        <v>2857</v>
      </c>
      <c r="F17" s="107">
        <v>1361481</v>
      </c>
      <c r="G17" s="61">
        <v>819268668.59000003</v>
      </c>
      <c r="H17" s="51">
        <f>G17/K17</f>
        <v>115699.57189521255</v>
      </c>
      <c r="I17" s="51">
        <v>12523965</v>
      </c>
      <c r="J17" s="51">
        <v>64040001.299999997</v>
      </c>
      <c r="K17" s="51">
        <v>7081</v>
      </c>
      <c r="L17" s="73">
        <f t="shared" si="0"/>
        <v>4.5957838988551103E-2</v>
      </c>
      <c r="M17" s="61">
        <v>114105601</v>
      </c>
      <c r="N17" s="51">
        <f>M17/K17</f>
        <v>16114.334274819941</v>
      </c>
      <c r="O17" s="51">
        <v>653647031.29000008</v>
      </c>
      <c r="P17" s="116">
        <v>56443293</v>
      </c>
      <c r="Q17" s="76">
        <f>P17/O17</f>
        <v>8.6351333820956513E-2</v>
      </c>
      <c r="R17" s="73">
        <f>O17/G17</f>
        <v>0.79784209545686324</v>
      </c>
      <c r="S17" s="62">
        <v>3273678</v>
      </c>
      <c r="T17" s="61">
        <v>37339</v>
      </c>
      <c r="U17" s="61">
        <v>3236339</v>
      </c>
      <c r="V17" s="30">
        <f>U17/K17</f>
        <v>457.04547380313517</v>
      </c>
      <c r="W17" s="29">
        <f>U17/P17</f>
        <v>5.7337884237193604E-2</v>
      </c>
    </row>
    <row r="18" spans="1:23" ht="10.5" customHeight="1" x14ac:dyDescent="0.2">
      <c r="A18" s="2" t="s">
        <v>43</v>
      </c>
      <c r="B18" s="113">
        <v>21674</v>
      </c>
      <c r="C18" s="110">
        <v>572</v>
      </c>
      <c r="D18" s="107">
        <v>228667</v>
      </c>
      <c r="E18" s="107">
        <v>460</v>
      </c>
      <c r="F18" s="107">
        <v>192949</v>
      </c>
      <c r="G18" s="61">
        <v>207217470.31</v>
      </c>
      <c r="H18" s="51">
        <f>G18/K18</f>
        <v>198104.65612810708</v>
      </c>
      <c r="I18" s="51">
        <v>1961915</v>
      </c>
      <c r="J18" s="51">
        <v>13741464</v>
      </c>
      <c r="K18" s="51">
        <v>1046</v>
      </c>
      <c r="L18" s="73">
        <f t="shared" si="0"/>
        <v>4.8260588723816555E-2</v>
      </c>
      <c r="M18" s="61">
        <v>13408603</v>
      </c>
      <c r="N18" s="51">
        <f>M18/K18</f>
        <v>12818.932122370938</v>
      </c>
      <c r="O18" s="51">
        <v>182029318.31</v>
      </c>
      <c r="P18" s="116">
        <v>10790005</v>
      </c>
      <c r="Q18" s="76">
        <f>P18/O18</f>
        <v>5.9276192979113289E-2</v>
      </c>
      <c r="R18" s="73">
        <f>O18/G18</f>
        <v>0.87844580882915813</v>
      </c>
      <c r="S18" s="62">
        <v>625810</v>
      </c>
      <c r="T18" s="61">
        <v>7455</v>
      </c>
      <c r="U18" s="61">
        <v>618355</v>
      </c>
      <c r="V18" s="30">
        <f>U18/K18</f>
        <v>591.16156787762907</v>
      </c>
      <c r="W18" s="29">
        <f>U18/P18</f>
        <v>5.7308129143591686E-2</v>
      </c>
    </row>
    <row r="19" spans="1:23" ht="10.5" customHeight="1" x14ac:dyDescent="0.2">
      <c r="A19" s="2" t="s">
        <v>42</v>
      </c>
      <c r="B19" s="113">
        <v>69804</v>
      </c>
      <c r="C19" s="110">
        <v>1901</v>
      </c>
      <c r="D19" s="107">
        <v>828416</v>
      </c>
      <c r="E19" s="107">
        <v>1447</v>
      </c>
      <c r="F19" s="107">
        <v>700090</v>
      </c>
      <c r="G19" s="61">
        <v>286443276</v>
      </c>
      <c r="H19" s="51">
        <f>G19/K19</f>
        <v>84248.022352941174</v>
      </c>
      <c r="I19" s="51">
        <v>3885081</v>
      </c>
      <c r="J19" s="51">
        <v>31540543</v>
      </c>
      <c r="K19" s="51">
        <v>3400</v>
      </c>
      <c r="L19" s="73">
        <f t="shared" si="0"/>
        <v>4.8707810440662427E-2</v>
      </c>
      <c r="M19" s="61">
        <v>43281931</v>
      </c>
      <c r="N19" s="51">
        <f>M19/K19</f>
        <v>12729.979705882353</v>
      </c>
      <c r="O19" s="51">
        <v>215505883</v>
      </c>
      <c r="P19" s="116">
        <v>39779413</v>
      </c>
      <c r="Q19" s="76">
        <f>P19/O19</f>
        <v>0.18458620454458777</v>
      </c>
      <c r="R19" s="73">
        <f>O19/G19</f>
        <v>0.75235099252251258</v>
      </c>
      <c r="S19" s="62">
        <v>2307180</v>
      </c>
      <c r="T19" s="61">
        <v>27903</v>
      </c>
      <c r="U19" s="61">
        <v>2279277</v>
      </c>
      <c r="V19" s="30">
        <f>U19/K19</f>
        <v>670.37558823529412</v>
      </c>
      <c r="W19" s="29">
        <f>U19/P19</f>
        <v>5.72979043205087E-2</v>
      </c>
    </row>
    <row r="20" spans="1:23" ht="10.5" customHeight="1" x14ac:dyDescent="0.2">
      <c r="A20" s="2" t="s">
        <v>41</v>
      </c>
      <c r="B20" s="113">
        <v>69009</v>
      </c>
      <c r="C20" s="110">
        <v>2108</v>
      </c>
      <c r="D20" s="107">
        <v>998821.2</v>
      </c>
      <c r="E20" s="107">
        <v>1636</v>
      </c>
      <c r="F20" s="107">
        <v>766076</v>
      </c>
      <c r="G20" s="61">
        <v>422848819.36000001</v>
      </c>
      <c r="H20" s="51">
        <f>G20/K20</f>
        <v>111540.17920337642</v>
      </c>
      <c r="I20" s="51">
        <v>5487830</v>
      </c>
      <c r="J20" s="51">
        <v>31677662</v>
      </c>
      <c r="K20" s="51">
        <v>3791</v>
      </c>
      <c r="L20" s="73">
        <f t="shared" si="0"/>
        <v>5.4934863568520051E-2</v>
      </c>
      <c r="M20" s="61">
        <v>61535562</v>
      </c>
      <c r="N20" s="51">
        <f>M20/K20</f>
        <v>16232.013189132154</v>
      </c>
      <c r="O20" s="51">
        <v>335123425.36000001</v>
      </c>
      <c r="P20" s="116">
        <v>52604848</v>
      </c>
      <c r="Q20" s="76">
        <f>P20/O20</f>
        <v>0.15697156336800461</v>
      </c>
      <c r="R20" s="73">
        <f>O20/G20</f>
        <v>0.7925372142867132</v>
      </c>
      <c r="S20" s="62">
        <v>3051085</v>
      </c>
      <c r="T20" s="61">
        <v>31990</v>
      </c>
      <c r="U20" s="61">
        <v>3019095</v>
      </c>
      <c r="V20" s="30">
        <f>U20/K20</f>
        <v>796.38485887628599</v>
      </c>
      <c r="W20" s="29">
        <f>U20/P20</f>
        <v>5.7391953684572949E-2</v>
      </c>
    </row>
    <row r="21" spans="1:23" ht="10.5" customHeight="1" x14ac:dyDescent="0.2">
      <c r="A21" s="2" t="s">
        <v>40</v>
      </c>
      <c r="B21" s="113">
        <v>56117</v>
      </c>
      <c r="C21" s="110">
        <v>1856</v>
      </c>
      <c r="D21" s="107">
        <v>979768</v>
      </c>
      <c r="E21" s="107">
        <v>1435</v>
      </c>
      <c r="F21" s="107">
        <v>675470</v>
      </c>
      <c r="G21" s="61">
        <v>508682229</v>
      </c>
      <c r="H21" s="51">
        <f>G21/K21</f>
        <v>152391.32085080887</v>
      </c>
      <c r="I21" s="51">
        <v>4672439</v>
      </c>
      <c r="J21" s="51">
        <v>29760741.740000002</v>
      </c>
      <c r="K21" s="51">
        <v>3338</v>
      </c>
      <c r="L21" s="73">
        <f t="shared" si="0"/>
        <v>5.9482866154641198E-2</v>
      </c>
      <c r="M21" s="61">
        <v>52109361</v>
      </c>
      <c r="N21" s="51">
        <f>M21/K21</f>
        <v>15610.952965847813</v>
      </c>
      <c r="O21" s="51">
        <v>431484565.25999999</v>
      </c>
      <c r="P21" s="116">
        <v>53402644</v>
      </c>
      <c r="Q21" s="76">
        <f>P21/O21</f>
        <v>0.12376489983557379</v>
      </c>
      <c r="R21" s="73">
        <f>O21/G21</f>
        <v>0.84823990432738317</v>
      </c>
      <c r="S21" s="62">
        <v>3097387</v>
      </c>
      <c r="T21" s="61">
        <v>35815</v>
      </c>
      <c r="U21" s="61">
        <v>3061572</v>
      </c>
      <c r="V21" s="30">
        <f>U21/K21</f>
        <v>917.18753744757339</v>
      </c>
      <c r="W21" s="29">
        <f>U21/P21</f>
        <v>5.7329970403712592E-2</v>
      </c>
    </row>
    <row r="22" spans="1:23" ht="10.5" customHeight="1" x14ac:dyDescent="0.2">
      <c r="A22" s="2" t="s">
        <v>39</v>
      </c>
      <c r="B22" s="113">
        <v>77814</v>
      </c>
      <c r="C22" s="110">
        <v>2641</v>
      </c>
      <c r="D22" s="107">
        <v>1511494</v>
      </c>
      <c r="E22" s="107">
        <v>2337</v>
      </c>
      <c r="F22" s="107">
        <v>1058191.97</v>
      </c>
      <c r="G22" s="61">
        <v>488110462</v>
      </c>
      <c r="H22" s="51">
        <f>G22/K22</f>
        <v>96924.237887212075</v>
      </c>
      <c r="I22" s="51">
        <v>8937087</v>
      </c>
      <c r="J22" s="51">
        <v>43186235</v>
      </c>
      <c r="K22" s="51">
        <v>5036</v>
      </c>
      <c r="L22" s="73">
        <f t="shared" si="0"/>
        <v>6.4718431130644877E-2</v>
      </c>
      <c r="M22" s="61">
        <v>81859593</v>
      </c>
      <c r="N22" s="51">
        <f>M22/K22</f>
        <v>16254.88343923749</v>
      </c>
      <c r="O22" s="51">
        <v>372001721</v>
      </c>
      <c r="P22" s="116">
        <v>93185150</v>
      </c>
      <c r="Q22" s="76">
        <f>P22/O22</f>
        <v>0.25049655617050226</v>
      </c>
      <c r="R22" s="73">
        <f>O22/G22</f>
        <v>0.76212609636709649</v>
      </c>
      <c r="S22" s="62">
        <v>5404710</v>
      </c>
      <c r="T22" s="61">
        <v>74725</v>
      </c>
      <c r="U22" s="61">
        <v>5329985</v>
      </c>
      <c r="V22" s="30">
        <f>U22/K22</f>
        <v>1058.376687847498</v>
      </c>
      <c r="W22" s="29">
        <f>U22/P22</f>
        <v>5.7197793854492911E-2</v>
      </c>
    </row>
    <row r="23" spans="1:23" ht="10.5" customHeight="1" x14ac:dyDescent="0.2">
      <c r="A23" s="2" t="s">
        <v>38</v>
      </c>
      <c r="B23" s="113">
        <v>30499</v>
      </c>
      <c r="C23" s="110">
        <v>1050</v>
      </c>
      <c r="D23" s="107">
        <v>656179</v>
      </c>
      <c r="E23" s="107">
        <v>1028</v>
      </c>
      <c r="F23" s="107">
        <v>478620</v>
      </c>
      <c r="G23" s="61">
        <v>174579515</v>
      </c>
      <c r="H23" s="51">
        <f>G23/K23</f>
        <v>83411.139512661248</v>
      </c>
      <c r="I23" s="51">
        <v>2359070</v>
      </c>
      <c r="J23" s="51">
        <v>18040825</v>
      </c>
      <c r="K23" s="51">
        <v>2093</v>
      </c>
      <c r="L23" s="73">
        <f t="shared" si="0"/>
        <v>6.8625200826256602E-2</v>
      </c>
      <c r="M23" s="61">
        <v>27602442</v>
      </c>
      <c r="N23" s="51">
        <f>M23/K23</f>
        <v>13187.979933110368</v>
      </c>
      <c r="O23" s="51">
        <v>131295318</v>
      </c>
      <c r="P23" s="116">
        <v>43157137</v>
      </c>
      <c r="Q23" s="76">
        <f>P23/O23</f>
        <v>0.32870278740632625</v>
      </c>
      <c r="R23" s="73">
        <f>O23/G23</f>
        <v>0.75206600270369639</v>
      </c>
      <c r="S23" s="62">
        <v>2503117</v>
      </c>
      <c r="T23" s="61">
        <v>24883</v>
      </c>
      <c r="U23" s="61">
        <v>2478234</v>
      </c>
      <c r="V23" s="30">
        <f>U23/K23</f>
        <v>1184.0582895365503</v>
      </c>
      <c r="W23" s="29">
        <f>U23/P23</f>
        <v>5.7423503324606544E-2</v>
      </c>
    </row>
    <row r="24" spans="1:23" ht="10.5" customHeight="1" x14ac:dyDescent="0.2">
      <c r="A24" s="2" t="s">
        <v>37</v>
      </c>
      <c r="B24" s="113">
        <v>85986</v>
      </c>
      <c r="C24" s="110">
        <v>3403</v>
      </c>
      <c r="D24" s="107">
        <v>1989571</v>
      </c>
      <c r="E24" s="107">
        <v>3271</v>
      </c>
      <c r="F24" s="107">
        <v>1423385.18</v>
      </c>
      <c r="G24" s="61">
        <v>513001421.60000002</v>
      </c>
      <c r="H24" s="51">
        <f>G24/K24</f>
        <v>76101.679513425304</v>
      </c>
      <c r="I24" s="51">
        <v>5664780</v>
      </c>
      <c r="J24" s="51">
        <v>54883937</v>
      </c>
      <c r="K24" s="51">
        <v>6741</v>
      </c>
      <c r="L24" s="73">
        <f t="shared" si="0"/>
        <v>7.8396483148419516E-2</v>
      </c>
      <c r="M24" s="61">
        <v>82831163</v>
      </c>
      <c r="N24" s="51">
        <f>M24/K24</f>
        <v>12287.666963358552</v>
      </c>
      <c r="O24" s="51">
        <v>380951101.60000002</v>
      </c>
      <c r="P24" s="116">
        <v>156038781</v>
      </c>
      <c r="Q24" s="76">
        <f>P24/O24</f>
        <v>0.40960317569534493</v>
      </c>
      <c r="R24" s="73">
        <f>O24/G24</f>
        <v>0.74259268212523022</v>
      </c>
      <c r="S24" s="62">
        <v>9050269</v>
      </c>
      <c r="T24" s="61">
        <v>110736</v>
      </c>
      <c r="U24" s="61">
        <v>8939533</v>
      </c>
      <c r="V24" s="30">
        <f>U24/K24</f>
        <v>1326.1434505266282</v>
      </c>
      <c r="W24" s="29">
        <f>U24/P24</f>
        <v>5.7290456530803072E-2</v>
      </c>
    </row>
    <row r="25" spans="1:23" ht="10.5" customHeight="1" x14ac:dyDescent="0.2">
      <c r="A25" s="2" t="s">
        <v>36</v>
      </c>
      <c r="B25" s="113">
        <v>97829</v>
      </c>
      <c r="C25" s="110">
        <v>4702</v>
      </c>
      <c r="D25" s="107">
        <v>2898639</v>
      </c>
      <c r="E25" s="107">
        <v>4993</v>
      </c>
      <c r="F25" s="107">
        <v>2043664</v>
      </c>
      <c r="G25" s="61">
        <v>813080479.32999992</v>
      </c>
      <c r="H25" s="51">
        <f>G25/K25</f>
        <v>83273.297760139278</v>
      </c>
      <c r="I25" s="51">
        <v>17998502.460000001</v>
      </c>
      <c r="J25" s="51">
        <v>96883216</v>
      </c>
      <c r="K25" s="51">
        <v>9764</v>
      </c>
      <c r="L25" s="73">
        <f t="shared" si="0"/>
        <v>9.9806805752895356E-2</v>
      </c>
      <c r="M25" s="61">
        <v>185951350.13999999</v>
      </c>
      <c r="N25" s="51">
        <f>M25/K25</f>
        <v>19044.587273658337</v>
      </c>
      <c r="O25" s="51">
        <v>548244415.64999998</v>
      </c>
      <c r="P25" s="116">
        <v>268807268</v>
      </c>
      <c r="Q25" s="76">
        <f>P25/O25</f>
        <v>0.49030552856849696</v>
      </c>
      <c r="R25" s="73">
        <f>O25/G25</f>
        <v>0.67428062730243876</v>
      </c>
      <c r="S25" s="62">
        <v>15590854</v>
      </c>
      <c r="T25" s="61">
        <v>207724</v>
      </c>
      <c r="U25" s="61">
        <v>15383130</v>
      </c>
      <c r="V25" s="30">
        <f>U25/K25</f>
        <v>1575.4946743138057</v>
      </c>
      <c r="W25" s="29">
        <f>U25/P25</f>
        <v>5.7227358897156008E-2</v>
      </c>
    </row>
    <row r="26" spans="1:23" ht="10.5" customHeight="1" x14ac:dyDescent="0.2">
      <c r="A26" s="2" t="s">
        <v>35</v>
      </c>
      <c r="B26" s="113">
        <v>140664</v>
      </c>
      <c r="C26" s="110">
        <v>9064</v>
      </c>
      <c r="D26" s="107">
        <v>5518211</v>
      </c>
      <c r="E26" s="107">
        <v>10730</v>
      </c>
      <c r="F26" s="107">
        <v>4265296</v>
      </c>
      <c r="G26" s="61">
        <v>1664272837.48</v>
      </c>
      <c r="H26" s="51">
        <f>G26/K26</f>
        <v>83459.848426859229</v>
      </c>
      <c r="I26" s="51">
        <v>26396604</v>
      </c>
      <c r="J26" s="51">
        <v>132788478.12</v>
      </c>
      <c r="K26" s="51">
        <v>19941</v>
      </c>
      <c r="L26" s="73">
        <f t="shared" si="0"/>
        <v>0.14176335096399931</v>
      </c>
      <c r="M26" s="61">
        <v>271421495.94999999</v>
      </c>
      <c r="N26" s="51">
        <f>M26/K26</f>
        <v>13611.227919863597</v>
      </c>
      <c r="O26" s="51">
        <v>1286459467.4099998</v>
      </c>
      <c r="P26" s="116">
        <v>698628205</v>
      </c>
      <c r="Q26" s="76">
        <f>P26/O26</f>
        <v>0.54306274134429788</v>
      </c>
      <c r="R26" s="73">
        <f>O26/G26</f>
        <v>0.77298591819711748</v>
      </c>
      <c r="S26" s="62">
        <v>40520409</v>
      </c>
      <c r="T26" s="61">
        <v>554733</v>
      </c>
      <c r="U26" s="61">
        <v>39965676</v>
      </c>
      <c r="V26" s="30">
        <f>U26/K26</f>
        <v>2004.1961787272453</v>
      </c>
      <c r="W26" s="29">
        <f>U26/P26</f>
        <v>5.7205929726241153E-2</v>
      </c>
    </row>
    <row r="27" spans="1:23" ht="10.5" customHeight="1" x14ac:dyDescent="0.2">
      <c r="A27" s="2" t="s">
        <v>34</v>
      </c>
      <c r="B27" s="113">
        <v>88372</v>
      </c>
      <c r="C27" s="110">
        <v>8033</v>
      </c>
      <c r="D27" s="107">
        <v>5133915</v>
      </c>
      <c r="E27" s="107">
        <v>10569</v>
      </c>
      <c r="F27" s="107">
        <v>4207200</v>
      </c>
      <c r="G27" s="61">
        <v>1497020724</v>
      </c>
      <c r="H27" s="51">
        <f>G27/K27</f>
        <v>79990.420732033133</v>
      </c>
      <c r="I27" s="51">
        <v>7443443</v>
      </c>
      <c r="J27" s="51">
        <v>88235639</v>
      </c>
      <c r="K27" s="51">
        <v>18715</v>
      </c>
      <c r="L27" s="73">
        <f t="shared" si="0"/>
        <v>0.21177522292128728</v>
      </c>
      <c r="M27" s="61">
        <v>222381640</v>
      </c>
      <c r="N27" s="51">
        <f>M27/K27</f>
        <v>11882.534865081485</v>
      </c>
      <c r="O27" s="51">
        <v>1193846888</v>
      </c>
      <c r="P27" s="116">
        <v>839470491</v>
      </c>
      <c r="Q27" s="76">
        <f>P27/O27</f>
        <v>0.70316428298969613</v>
      </c>
      <c r="R27" s="73">
        <f>O27/G27</f>
        <v>0.7974818710659346</v>
      </c>
      <c r="S27" s="62">
        <v>48689307</v>
      </c>
      <c r="T27" s="61">
        <v>783240</v>
      </c>
      <c r="U27" s="61">
        <v>47906067</v>
      </c>
      <c r="V27" s="30">
        <f>U27/K27</f>
        <v>2559.7684744857065</v>
      </c>
      <c r="W27" s="29">
        <f>U27/P27</f>
        <v>5.706700534873238E-2</v>
      </c>
    </row>
    <row r="28" spans="1:23" ht="10.5" customHeight="1" x14ac:dyDescent="0.2">
      <c r="A28" s="2" t="s">
        <v>33</v>
      </c>
      <c r="B28" s="113">
        <v>54242</v>
      </c>
      <c r="C28" s="110">
        <v>6120</v>
      </c>
      <c r="D28" s="107">
        <v>4559520</v>
      </c>
      <c r="E28" s="107">
        <v>8591</v>
      </c>
      <c r="F28" s="107">
        <v>3660659</v>
      </c>
      <c r="G28" s="61">
        <v>1664406212</v>
      </c>
      <c r="H28" s="51">
        <f>G28/K28</f>
        <v>112634.91994315491</v>
      </c>
      <c r="I28" s="51">
        <v>9578399</v>
      </c>
      <c r="J28" s="51">
        <v>65864066</v>
      </c>
      <c r="K28" s="51">
        <v>14777</v>
      </c>
      <c r="L28" s="73">
        <f t="shared" si="0"/>
        <v>0.27242727038088566</v>
      </c>
      <c r="M28" s="61">
        <v>203652494</v>
      </c>
      <c r="N28" s="51">
        <f>M28/K28</f>
        <v>13781.72118833322</v>
      </c>
      <c r="O28" s="51">
        <v>1404468051</v>
      </c>
      <c r="P28" s="116">
        <v>809383037</v>
      </c>
      <c r="Q28" s="76">
        <f>P28/O28</f>
        <v>0.57629152647773541</v>
      </c>
      <c r="R28" s="73">
        <f>O28/G28</f>
        <v>0.84382528788591182</v>
      </c>
      <c r="S28" s="62">
        <v>46944216</v>
      </c>
      <c r="T28" s="61">
        <v>788731</v>
      </c>
      <c r="U28" s="61">
        <v>46155485</v>
      </c>
      <c r="V28" s="30">
        <f>U28/K28</f>
        <v>3123.4678892874063</v>
      </c>
      <c r="W28" s="29">
        <f>U28/P28</f>
        <v>5.7025515596517251E-2</v>
      </c>
    </row>
    <row r="29" spans="1:23" ht="10.5" customHeight="1" x14ac:dyDescent="0.2">
      <c r="A29" s="2" t="s">
        <v>32</v>
      </c>
      <c r="B29" s="113">
        <v>46301</v>
      </c>
      <c r="C29" s="110">
        <v>6833</v>
      </c>
      <c r="D29" s="107">
        <v>5828332</v>
      </c>
      <c r="E29" s="107">
        <v>9189</v>
      </c>
      <c r="F29" s="107">
        <v>4560180</v>
      </c>
      <c r="G29" s="61">
        <v>1723833126</v>
      </c>
      <c r="H29" s="51">
        <f>G29/K29</f>
        <v>106897.75058911076</v>
      </c>
      <c r="I29" s="51">
        <v>14415130</v>
      </c>
      <c r="J29" s="51">
        <v>72763906</v>
      </c>
      <c r="K29" s="51">
        <v>16126</v>
      </c>
      <c r="L29" s="73">
        <f t="shared" si="0"/>
        <v>0.34828621412064537</v>
      </c>
      <c r="M29" s="61">
        <v>210006644</v>
      </c>
      <c r="N29" s="51">
        <f>M29/K29</f>
        <v>13022.860225722436</v>
      </c>
      <c r="O29" s="51">
        <v>1455477706</v>
      </c>
      <c r="P29" s="116">
        <v>1080226365</v>
      </c>
      <c r="Q29" s="76">
        <f>P29/O29</f>
        <v>0.74217994583284952</v>
      </c>
      <c r="R29" s="73">
        <f>O29/G29</f>
        <v>0.84432633533229828</v>
      </c>
      <c r="S29" s="62">
        <v>62653101</v>
      </c>
      <c r="T29" s="61">
        <v>1426903</v>
      </c>
      <c r="U29" s="61">
        <v>61226198</v>
      </c>
      <c r="V29" s="30">
        <f>U29/K29</f>
        <v>3796.7380627557982</v>
      </c>
      <c r="W29" s="29">
        <f>U29/P29</f>
        <v>5.6679044303829779E-2</v>
      </c>
    </row>
    <row r="30" spans="1:23" ht="10.5" customHeight="1" x14ac:dyDescent="0.2">
      <c r="A30" s="2" t="s">
        <v>31</v>
      </c>
      <c r="B30" s="113">
        <v>10216</v>
      </c>
      <c r="C30" s="110">
        <v>1743</v>
      </c>
      <c r="D30" s="107">
        <v>1748894</v>
      </c>
      <c r="E30" s="107">
        <v>2274</v>
      </c>
      <c r="F30" s="107">
        <v>1331041</v>
      </c>
      <c r="G30" s="61">
        <v>471815464</v>
      </c>
      <c r="H30" s="51">
        <f>G30/K30</f>
        <v>116641.64746600742</v>
      </c>
      <c r="I30" s="51">
        <v>11042514</v>
      </c>
      <c r="J30" s="51">
        <v>24050387</v>
      </c>
      <c r="K30" s="51">
        <v>4045</v>
      </c>
      <c r="L30" s="73">
        <f t="shared" si="0"/>
        <v>0.39594753328112764</v>
      </c>
      <c r="M30" s="61">
        <v>53149586</v>
      </c>
      <c r="N30" s="51">
        <f>M30/K30</f>
        <v>13139.576266996291</v>
      </c>
      <c r="O30" s="51">
        <v>405658005</v>
      </c>
      <c r="P30" s="116">
        <v>313161961</v>
      </c>
      <c r="Q30" s="76">
        <f>P30/O30</f>
        <v>0.77198516272346207</v>
      </c>
      <c r="R30" s="73">
        <f>O30/G30</f>
        <v>0.85978107110113711</v>
      </c>
      <c r="S30" s="62">
        <v>18163388</v>
      </c>
      <c r="T30" s="61">
        <v>402501</v>
      </c>
      <c r="U30" s="61">
        <v>17760887</v>
      </c>
      <c r="V30" s="30">
        <f>U30/K30</f>
        <v>4390.8249690976518</v>
      </c>
      <c r="W30" s="29">
        <f>U30/P30</f>
        <v>5.671470105527919E-2</v>
      </c>
    </row>
    <row r="31" spans="1:23" ht="10.5" customHeight="1" x14ac:dyDescent="0.2">
      <c r="A31" s="2" t="s">
        <v>30</v>
      </c>
      <c r="B31" s="113">
        <v>26221</v>
      </c>
      <c r="C31" s="110">
        <v>4949</v>
      </c>
      <c r="D31" s="107">
        <v>5495808</v>
      </c>
      <c r="E31" s="107">
        <v>6405</v>
      </c>
      <c r="F31" s="107">
        <v>4213383</v>
      </c>
      <c r="G31" s="61">
        <v>1556310614</v>
      </c>
      <c r="H31" s="51">
        <f>G31/K31</f>
        <v>136339.08138414368</v>
      </c>
      <c r="I31" s="51">
        <v>14968429</v>
      </c>
      <c r="J31" s="51">
        <v>57000929</v>
      </c>
      <c r="K31" s="51">
        <v>11415</v>
      </c>
      <c r="L31" s="73">
        <f t="shared" si="0"/>
        <v>0.4353380877922276</v>
      </c>
      <c r="M31" s="61">
        <v>208290134</v>
      </c>
      <c r="N31" s="51">
        <f>M31/K31</f>
        <v>18247.055102934733</v>
      </c>
      <c r="O31" s="51">
        <v>1305987980</v>
      </c>
      <c r="P31" s="116">
        <v>1015866048</v>
      </c>
      <c r="Q31" s="76">
        <f>P31/O31</f>
        <v>0.77785252510516978</v>
      </c>
      <c r="R31" s="73">
        <f>O31/G31</f>
        <v>0.83915637935757215</v>
      </c>
      <c r="S31" s="62">
        <v>58920228</v>
      </c>
      <c r="T31" s="61">
        <v>1348846</v>
      </c>
      <c r="U31" s="61">
        <v>57571382</v>
      </c>
      <c r="V31" s="30">
        <f>U31/K31</f>
        <v>5043.4850635129214</v>
      </c>
      <c r="W31" s="29">
        <f>U31/P31</f>
        <v>5.6672217870992379E-2</v>
      </c>
    </row>
    <row r="32" spans="1:23" ht="10.5" customHeight="1" x14ac:dyDescent="0.2">
      <c r="A32" s="1" t="s">
        <v>29</v>
      </c>
      <c r="B32" s="113">
        <v>13172</v>
      </c>
      <c r="C32" s="110">
        <v>2913</v>
      </c>
      <c r="D32" s="107">
        <v>4213141</v>
      </c>
      <c r="E32" s="107">
        <v>3551</v>
      </c>
      <c r="F32" s="107">
        <v>3065916</v>
      </c>
      <c r="G32" s="61">
        <v>1119586058</v>
      </c>
      <c r="H32" s="51">
        <f>G32/K32</f>
        <v>172297.02339181287</v>
      </c>
      <c r="I32" s="51">
        <v>14155419</v>
      </c>
      <c r="J32" s="51">
        <v>37634341</v>
      </c>
      <c r="K32" s="51">
        <v>6498</v>
      </c>
      <c r="L32" s="73">
        <f t="shared" si="0"/>
        <v>0.49331916185848768</v>
      </c>
      <c r="M32" s="61">
        <v>102075851</v>
      </c>
      <c r="N32" s="51">
        <f>M32/K32</f>
        <v>15708.81055709449</v>
      </c>
      <c r="O32" s="51">
        <v>994031285</v>
      </c>
      <c r="P32" s="116">
        <v>708724434</v>
      </c>
      <c r="Q32" s="76">
        <f>P32/O32</f>
        <v>0.71298000847126253</v>
      </c>
      <c r="R32" s="73">
        <f>O32/G32</f>
        <v>0.88785607671438149</v>
      </c>
      <c r="S32" s="62">
        <v>41106060</v>
      </c>
      <c r="T32" s="61">
        <v>1059746</v>
      </c>
      <c r="U32" s="61">
        <v>40046314</v>
      </c>
      <c r="V32" s="30">
        <f>U32/K32</f>
        <v>6162.867651585103</v>
      </c>
      <c r="W32" s="29">
        <f>U32/P32</f>
        <v>5.650477404028658E-2</v>
      </c>
    </row>
    <row r="33" spans="1:23" ht="10.5" customHeight="1" x14ac:dyDescent="0.2">
      <c r="A33" s="2" t="s">
        <v>28</v>
      </c>
      <c r="B33" s="113">
        <v>12314</v>
      </c>
      <c r="C33" s="110">
        <v>3105</v>
      </c>
      <c r="D33" s="107">
        <v>5974140</v>
      </c>
      <c r="E33" s="107">
        <v>3472</v>
      </c>
      <c r="F33" s="107">
        <v>4193438</v>
      </c>
      <c r="G33" s="61">
        <v>1961362738</v>
      </c>
      <c r="H33" s="51">
        <f>G33/K33</f>
        <v>297131.15255264356</v>
      </c>
      <c r="I33" s="51">
        <v>27015915</v>
      </c>
      <c r="J33" s="51">
        <v>55200107</v>
      </c>
      <c r="K33" s="51">
        <v>6601</v>
      </c>
      <c r="L33" s="73">
        <f t="shared" si="0"/>
        <v>0.53605652103297063</v>
      </c>
      <c r="M33" s="61">
        <v>180469515</v>
      </c>
      <c r="N33" s="51">
        <f>M33/K33</f>
        <v>27339.723526738373</v>
      </c>
      <c r="O33" s="51">
        <v>1752709031</v>
      </c>
      <c r="P33" s="116">
        <v>906192376</v>
      </c>
      <c r="Q33" s="76">
        <f>P33/O33</f>
        <v>0.51702385277433993</v>
      </c>
      <c r="R33" s="73">
        <f>O33/G33</f>
        <v>0.89361799173733458</v>
      </c>
      <c r="S33" s="62">
        <v>52559108</v>
      </c>
      <c r="T33" s="61">
        <v>1547798</v>
      </c>
      <c r="U33" s="61">
        <v>51011310</v>
      </c>
      <c r="V33" s="30">
        <f>U33/K33</f>
        <v>7727.8154825026513</v>
      </c>
      <c r="W33" s="29">
        <f>U33/P33</f>
        <v>5.6291921396610822E-2</v>
      </c>
    </row>
    <row r="34" spans="1:23" ht="10.5" customHeight="1" x14ac:dyDescent="0.2">
      <c r="A34" s="2" t="s">
        <v>27</v>
      </c>
      <c r="B34" s="113">
        <v>5382</v>
      </c>
      <c r="C34" s="110">
        <v>1552</v>
      </c>
      <c r="D34" s="107">
        <v>4349448</v>
      </c>
      <c r="E34" s="107">
        <v>1636</v>
      </c>
      <c r="F34" s="107">
        <v>3153228</v>
      </c>
      <c r="G34" s="61">
        <v>980651282</v>
      </c>
      <c r="H34" s="51">
        <f>G34/K34</f>
        <v>306357.78881599498</v>
      </c>
      <c r="I34" s="51">
        <v>14573905</v>
      </c>
      <c r="J34" s="51">
        <v>27904329</v>
      </c>
      <c r="K34" s="51">
        <v>3201</v>
      </c>
      <c r="L34" s="73">
        <f t="shared" si="0"/>
        <v>0.59476031215161651</v>
      </c>
      <c r="M34" s="61">
        <v>75792077</v>
      </c>
      <c r="N34" s="51">
        <f>M34/K34</f>
        <v>23677.624804748517</v>
      </c>
      <c r="O34" s="51">
        <v>891528781</v>
      </c>
      <c r="P34" s="116">
        <v>569503578</v>
      </c>
      <c r="Q34" s="76">
        <f>P34/O34</f>
        <v>0.6387943834647779</v>
      </c>
      <c r="R34" s="73">
        <f t="shared" ref="R34:R36" si="1">O34/G34</f>
        <v>0.90911906950426036</v>
      </c>
      <c r="S34" s="62">
        <v>33031192</v>
      </c>
      <c r="T34" s="61">
        <v>1289878</v>
      </c>
      <c r="U34" s="61">
        <v>31741314</v>
      </c>
      <c r="V34" s="30">
        <f>U34/K34</f>
        <v>9916.0618556701029</v>
      </c>
      <c r="W34" s="29">
        <f>U34/P34</f>
        <v>5.5735056330058735E-2</v>
      </c>
    </row>
    <row r="35" spans="1:23" ht="10.5" customHeight="1" x14ac:dyDescent="0.2">
      <c r="A35" s="8" t="s">
        <v>4</v>
      </c>
      <c r="B35" s="114">
        <v>10483</v>
      </c>
      <c r="C35" s="111">
        <v>3271</v>
      </c>
      <c r="D35" s="108">
        <v>28043630.960000001</v>
      </c>
      <c r="E35" s="108">
        <v>3911</v>
      </c>
      <c r="F35" s="108">
        <v>35223582.509999998</v>
      </c>
      <c r="G35" s="61">
        <v>9353164558</v>
      </c>
      <c r="H35" s="51">
        <f>G35/K35</f>
        <v>1294734.850221484</v>
      </c>
      <c r="I35" s="51">
        <v>382697010</v>
      </c>
      <c r="J35" s="51">
        <v>319089802</v>
      </c>
      <c r="K35" s="51">
        <v>7224</v>
      </c>
      <c r="L35" s="73">
        <f t="shared" si="0"/>
        <v>0.68911571115138792</v>
      </c>
      <c r="M35" s="61">
        <v>1486465980</v>
      </c>
      <c r="N35" s="51">
        <f>M35/K35</f>
        <v>205767.71594684385</v>
      </c>
      <c r="O35" s="51">
        <v>7930305786</v>
      </c>
      <c r="P35" s="116">
        <v>3918472007</v>
      </c>
      <c r="Q35" s="76">
        <f t="shared" ref="Q35:Q36" si="2">P35/O35</f>
        <v>0.49411360831981921</v>
      </c>
      <c r="R35" s="80">
        <f t="shared" si="1"/>
        <v>0.84787407906952816</v>
      </c>
      <c r="S35" s="62">
        <v>227271352</v>
      </c>
      <c r="T35" s="61">
        <v>18220667</v>
      </c>
      <c r="U35" s="61">
        <v>209050685</v>
      </c>
      <c r="V35" s="30">
        <f>U35/K35</f>
        <v>28938.356173864893</v>
      </c>
      <c r="W35" s="29">
        <f t="shared" ref="W35" si="3">U35/P35</f>
        <v>5.3350051914764135E-2</v>
      </c>
    </row>
    <row r="36" spans="1:23" ht="10.5" customHeight="1" thickBot="1" x14ac:dyDescent="0.25">
      <c r="A36" s="26" t="s">
        <v>1</v>
      </c>
      <c r="B36" s="90">
        <f>SUM(B13:B35)</f>
        <v>1858637</v>
      </c>
      <c r="C36" s="32">
        <f t="shared" ref="C36:F36" si="4">SUM(C13:C35)</f>
        <v>77127</v>
      </c>
      <c r="D36" s="32">
        <f t="shared" si="4"/>
        <v>83198757.909999996</v>
      </c>
      <c r="E36" s="32">
        <f t="shared" si="4"/>
        <v>96196</v>
      </c>
      <c r="F36" s="32">
        <f t="shared" si="4"/>
        <v>86078415.140000001</v>
      </c>
      <c r="G36" s="32">
        <f>SUM(G13:G35)</f>
        <v>32205486636.75</v>
      </c>
      <c r="H36" s="83">
        <f>G36/K36</f>
        <v>160771.00343327393</v>
      </c>
      <c r="I36" s="32">
        <f>SUM(I13:I35)</f>
        <v>872281361.46000004</v>
      </c>
      <c r="J36" s="32">
        <f>SUM(J13:J35)</f>
        <v>2026989109.52</v>
      </c>
      <c r="K36" s="32">
        <f t="shared" ref="K36:U36" si="5">SUM(K13:K35)</f>
        <v>200319</v>
      </c>
      <c r="L36" s="74">
        <f t="shared" si="0"/>
        <v>0.10777736588693758</v>
      </c>
      <c r="M36" s="32">
        <f>SUM(M13:M35)</f>
        <v>4646405103.8400002</v>
      </c>
      <c r="N36" s="32">
        <f>M36/K36</f>
        <v>23195.029447231667</v>
      </c>
      <c r="O36" s="32">
        <f>SUM(O13:O35)</f>
        <v>26404373784.849998</v>
      </c>
      <c r="P36" s="32">
        <f>SUM(P13:P35)</f>
        <v>11249336550</v>
      </c>
      <c r="Q36" s="74">
        <f t="shared" si="2"/>
        <v>0.4260406492372304</v>
      </c>
      <c r="R36" s="74">
        <f t="shared" si="1"/>
        <v>0.81987190824558775</v>
      </c>
      <c r="S36" s="32">
        <f t="shared" si="5"/>
        <v>676835433</v>
      </c>
      <c r="T36" s="32">
        <f t="shared" si="5"/>
        <v>28004581</v>
      </c>
      <c r="U36" s="32">
        <f t="shared" si="5"/>
        <v>648830852</v>
      </c>
      <c r="V36" s="33">
        <f>U36/K36</f>
        <v>3238.9880740219351</v>
      </c>
      <c r="W36" s="34">
        <f>U36/SUM(P14:P35)</f>
        <v>5.5600182349231982E-2</v>
      </c>
    </row>
    <row r="37" spans="1:23" ht="11.25" customHeight="1" thickBot="1" x14ac:dyDescent="0.25">
      <c r="A37" s="44" t="s">
        <v>110</v>
      </c>
      <c r="B37" s="91"/>
      <c r="C37" s="91"/>
      <c r="D37" s="91"/>
      <c r="E37" s="91"/>
      <c r="F37" s="91"/>
      <c r="G37" s="91"/>
      <c r="H37" s="46"/>
      <c r="I37" s="46"/>
      <c r="J37" s="47" t="s">
        <v>136</v>
      </c>
      <c r="K37" s="47"/>
      <c r="L37" s="46"/>
      <c r="M37" s="47"/>
      <c r="N37" s="47"/>
      <c r="O37" s="47"/>
      <c r="P37" s="49"/>
      <c r="Q37" s="49"/>
      <c r="R37" s="49"/>
      <c r="S37" s="49"/>
      <c r="T37" s="46"/>
      <c r="U37" s="50"/>
      <c r="V37" s="50"/>
      <c r="W37" s="44"/>
    </row>
    <row r="38" spans="1:23" ht="10.5" customHeight="1" x14ac:dyDescent="0.2">
      <c r="A38" s="2" t="s">
        <v>5</v>
      </c>
      <c r="B38" s="88">
        <v>41256</v>
      </c>
      <c r="C38" s="109">
        <v>78</v>
      </c>
      <c r="D38" s="106">
        <v>46184</v>
      </c>
      <c r="E38" s="106">
        <v>2549</v>
      </c>
      <c r="F38" s="106">
        <v>2643390</v>
      </c>
      <c r="G38" s="63">
        <v>-1217055468</v>
      </c>
      <c r="H38" s="63">
        <f t="shared" ref="H38:H57" si="6">G38/K38</f>
        <v>-87690.429281648539</v>
      </c>
      <c r="I38" s="38">
        <v>211248032</v>
      </c>
      <c r="J38" s="38">
        <v>28011930</v>
      </c>
      <c r="K38" s="51">
        <v>13879</v>
      </c>
      <c r="L38" s="72">
        <f t="shared" ref="L38:L57" si="7">K38/B38</f>
        <v>0.33641167345355827</v>
      </c>
      <c r="M38" s="38">
        <v>33221551</v>
      </c>
      <c r="N38" s="51">
        <f t="shared" ref="N38:N57" si="8">M38/K38</f>
        <v>2393.6559550399884</v>
      </c>
      <c r="O38" s="63">
        <v>-1067040917</v>
      </c>
      <c r="P38" s="63">
        <v>-286322060</v>
      </c>
      <c r="Q38" s="78">
        <f t="shared" ref="Q38:Q57" si="9">P38/O38</f>
        <v>0.26833278409322703</v>
      </c>
      <c r="R38" s="78">
        <f t="shared" ref="R38:R57" si="10">O38/G38</f>
        <v>0.87673975842159402</v>
      </c>
      <c r="S38" s="38">
        <v>260187</v>
      </c>
      <c r="T38" s="38">
        <v>1550</v>
      </c>
      <c r="U38" s="38">
        <v>258637</v>
      </c>
      <c r="V38" s="64">
        <f t="shared" ref="V38:V57" si="11">U38/K38</f>
        <v>18.635132214136465</v>
      </c>
      <c r="W38" s="39">
        <f t="shared" ref="W38:W57" si="12">U38/G38</f>
        <v>-2.1251044574412118E-4</v>
      </c>
    </row>
    <row r="39" spans="1:23" ht="10.5" customHeight="1" x14ac:dyDescent="0.2">
      <c r="A39" s="12" t="s">
        <v>64</v>
      </c>
      <c r="B39" s="89">
        <v>179052</v>
      </c>
      <c r="C39" s="110">
        <v>591</v>
      </c>
      <c r="D39" s="107">
        <v>56218.85</v>
      </c>
      <c r="E39" s="107">
        <v>2744</v>
      </c>
      <c r="F39" s="107">
        <v>281618.48</v>
      </c>
      <c r="G39" s="38">
        <v>5803657.6200000001</v>
      </c>
      <c r="H39" s="38">
        <f t="shared" si="6"/>
        <v>1144.0287049083383</v>
      </c>
      <c r="I39" s="38">
        <v>523197</v>
      </c>
      <c r="J39" s="38">
        <v>1166971</v>
      </c>
      <c r="K39" s="51">
        <v>5073</v>
      </c>
      <c r="L39" s="73">
        <f t="shared" si="7"/>
        <v>2.8332551437571209E-2</v>
      </c>
      <c r="M39" s="38">
        <v>14842180.289999999</v>
      </c>
      <c r="N39" s="51">
        <f t="shared" si="8"/>
        <v>2925.7205381431104</v>
      </c>
      <c r="O39" s="63">
        <v>-9682296.6699999999</v>
      </c>
      <c r="P39" s="63">
        <v>-9626359</v>
      </c>
      <c r="Q39" s="76">
        <f t="shared" si="9"/>
        <v>0.9942226858041523</v>
      </c>
      <c r="R39" s="78">
        <f t="shared" si="10"/>
        <v>-1.6683094186386549</v>
      </c>
      <c r="S39" s="38">
        <v>135677</v>
      </c>
      <c r="T39" s="38">
        <v>706</v>
      </c>
      <c r="U39" s="38">
        <v>134971</v>
      </c>
      <c r="V39" s="40">
        <f t="shared" si="11"/>
        <v>26.60575596294106</v>
      </c>
      <c r="W39" s="39">
        <f t="shared" si="12"/>
        <v>2.3256196150316669E-2</v>
      </c>
    </row>
    <row r="40" spans="1:23" ht="10.5" customHeight="1" x14ac:dyDescent="0.2">
      <c r="A40" s="12" t="s">
        <v>65</v>
      </c>
      <c r="B40" s="89">
        <v>305875</v>
      </c>
      <c r="C40" s="110">
        <v>793</v>
      </c>
      <c r="D40" s="107">
        <v>116628.75</v>
      </c>
      <c r="E40" s="107">
        <v>1528</v>
      </c>
      <c r="F40" s="107">
        <v>525502</v>
      </c>
      <c r="G40" s="38">
        <v>28230072.049999997</v>
      </c>
      <c r="H40" s="38">
        <f t="shared" si="6"/>
        <v>7163.1748414108088</v>
      </c>
      <c r="I40" s="38">
        <v>768295</v>
      </c>
      <c r="J40" s="38">
        <v>2587548</v>
      </c>
      <c r="K40" s="51">
        <v>3941</v>
      </c>
      <c r="L40" s="73">
        <f t="shared" si="7"/>
        <v>1.2884348181446669E-2</v>
      </c>
      <c r="M40" s="38">
        <v>30903174.460000001</v>
      </c>
      <c r="N40" s="51">
        <f t="shared" si="8"/>
        <v>7841.4550773915253</v>
      </c>
      <c r="O40" s="63">
        <v>-4492355.41</v>
      </c>
      <c r="P40" s="63">
        <v>-5357251</v>
      </c>
      <c r="Q40" s="76">
        <f t="shared" si="9"/>
        <v>1.1925260828817639</v>
      </c>
      <c r="R40" s="78">
        <f t="shared" si="10"/>
        <v>-0.15913368559751873</v>
      </c>
      <c r="S40" s="38">
        <v>315980</v>
      </c>
      <c r="T40" s="38">
        <v>1198</v>
      </c>
      <c r="U40" s="38">
        <v>314782</v>
      </c>
      <c r="V40" s="40">
        <f t="shared" si="11"/>
        <v>79.873636132961181</v>
      </c>
      <c r="W40" s="39">
        <f t="shared" si="12"/>
        <v>1.1150591448809286E-2</v>
      </c>
    </row>
    <row r="41" spans="1:23" ht="10.5" customHeight="1" x14ac:dyDescent="0.2">
      <c r="A41" s="12" t="s">
        <v>59</v>
      </c>
      <c r="B41" s="89">
        <v>216522</v>
      </c>
      <c r="C41" s="110">
        <v>2217</v>
      </c>
      <c r="D41" s="107">
        <v>431576.2</v>
      </c>
      <c r="E41" s="107">
        <v>1707</v>
      </c>
      <c r="F41" s="107">
        <v>625465</v>
      </c>
      <c r="G41" s="38">
        <v>62113438.670000002</v>
      </c>
      <c r="H41" s="38">
        <f t="shared" si="6"/>
        <v>12619.552757009345</v>
      </c>
      <c r="I41" s="38">
        <v>968339</v>
      </c>
      <c r="J41" s="38">
        <v>8149147.2999999998</v>
      </c>
      <c r="K41" s="51">
        <v>4922</v>
      </c>
      <c r="L41" s="73">
        <f t="shared" si="7"/>
        <v>2.273210112598258E-2</v>
      </c>
      <c r="M41" s="38">
        <v>44447664</v>
      </c>
      <c r="N41" s="51">
        <f t="shared" si="8"/>
        <v>9030.4071515644046</v>
      </c>
      <c r="O41" s="63">
        <v>10484966.370000001</v>
      </c>
      <c r="P41" s="63">
        <v>9289232</v>
      </c>
      <c r="Q41" s="76">
        <f t="shared" si="9"/>
        <v>0.88595725271744474</v>
      </c>
      <c r="R41" s="78">
        <f t="shared" si="10"/>
        <v>0.16880350845982234</v>
      </c>
      <c r="S41" s="38">
        <v>931593</v>
      </c>
      <c r="T41" s="38">
        <v>9875</v>
      </c>
      <c r="U41" s="38">
        <v>921718</v>
      </c>
      <c r="V41" s="40">
        <f t="shared" si="11"/>
        <v>187.26493295408372</v>
      </c>
      <c r="W41" s="39">
        <f t="shared" si="12"/>
        <v>1.4839268598490555E-2</v>
      </c>
    </row>
    <row r="42" spans="1:23" ht="10.5" customHeight="1" x14ac:dyDescent="0.2">
      <c r="A42" s="12" t="s">
        <v>58</v>
      </c>
      <c r="B42" s="89">
        <v>172708</v>
      </c>
      <c r="C42" s="110">
        <v>2770</v>
      </c>
      <c r="D42" s="107">
        <v>874370</v>
      </c>
      <c r="E42" s="107">
        <v>1825</v>
      </c>
      <c r="F42" s="107">
        <v>742316</v>
      </c>
      <c r="G42" s="38">
        <v>95786546</v>
      </c>
      <c r="H42" s="38">
        <f t="shared" si="6"/>
        <v>17498.455608330289</v>
      </c>
      <c r="I42" s="38">
        <v>1138161</v>
      </c>
      <c r="J42" s="38">
        <v>16020846.800000001</v>
      </c>
      <c r="K42" s="51">
        <v>5474</v>
      </c>
      <c r="L42" s="73">
        <f t="shared" si="7"/>
        <v>3.1695115454987606E-2</v>
      </c>
      <c r="M42" s="38">
        <v>51093468</v>
      </c>
      <c r="N42" s="51">
        <f t="shared" si="8"/>
        <v>9333.8450858604319</v>
      </c>
      <c r="O42" s="63">
        <v>29810392.199999999</v>
      </c>
      <c r="P42" s="63">
        <v>27659343</v>
      </c>
      <c r="Q42" s="76">
        <f t="shared" si="9"/>
        <v>0.92784230460409711</v>
      </c>
      <c r="R42" s="78">
        <f t="shared" si="10"/>
        <v>0.31121690305024674</v>
      </c>
      <c r="S42" s="38">
        <v>1990604</v>
      </c>
      <c r="T42" s="38">
        <v>26007</v>
      </c>
      <c r="U42" s="38">
        <v>1964597</v>
      </c>
      <c r="V42" s="40">
        <f t="shared" si="11"/>
        <v>358.89605407380344</v>
      </c>
      <c r="W42" s="39">
        <f t="shared" si="12"/>
        <v>2.0510155987877463E-2</v>
      </c>
    </row>
    <row r="43" spans="1:23" ht="10.5" customHeight="1" x14ac:dyDescent="0.2">
      <c r="A43" s="12" t="s">
        <v>57</v>
      </c>
      <c r="B43" s="89">
        <v>146607</v>
      </c>
      <c r="C43" s="110">
        <v>2943</v>
      </c>
      <c r="D43" s="107">
        <v>1157562.6400000001</v>
      </c>
      <c r="E43" s="107">
        <v>2212</v>
      </c>
      <c r="F43" s="107">
        <v>923254.17999999993</v>
      </c>
      <c r="G43" s="38">
        <v>132200978.59999999</v>
      </c>
      <c r="H43" s="38">
        <f t="shared" si="6"/>
        <v>22521.461431005111</v>
      </c>
      <c r="I43" s="38">
        <v>1154542</v>
      </c>
      <c r="J43" s="38">
        <v>24638835.800000001</v>
      </c>
      <c r="K43" s="51">
        <v>5870</v>
      </c>
      <c r="L43" s="73">
        <f t="shared" si="7"/>
        <v>4.003901587236626E-2</v>
      </c>
      <c r="M43" s="38">
        <v>57874395</v>
      </c>
      <c r="N43" s="51">
        <f t="shared" si="8"/>
        <v>9859.3517887563885</v>
      </c>
      <c r="O43" s="63">
        <v>50842289.799999997</v>
      </c>
      <c r="P43" s="63">
        <v>47664945</v>
      </c>
      <c r="Q43" s="76">
        <f t="shared" si="9"/>
        <v>0.93750586740882791</v>
      </c>
      <c r="R43" s="78">
        <f t="shared" si="10"/>
        <v>0.38458330897710918</v>
      </c>
      <c r="S43" s="38">
        <v>3179766</v>
      </c>
      <c r="T43" s="38">
        <v>39523</v>
      </c>
      <c r="U43" s="38">
        <v>3140243</v>
      </c>
      <c r="V43" s="40">
        <f t="shared" si="11"/>
        <v>534.96473594548547</v>
      </c>
      <c r="W43" s="39">
        <f t="shared" si="12"/>
        <v>2.3753553364392419E-2</v>
      </c>
    </row>
    <row r="44" spans="1:23" ht="10.5" customHeight="1" x14ac:dyDescent="0.2">
      <c r="A44" s="12" t="s">
        <v>56</v>
      </c>
      <c r="B44" s="89">
        <v>127017</v>
      </c>
      <c r="C44" s="110">
        <v>3099</v>
      </c>
      <c r="D44" s="107">
        <v>1406499</v>
      </c>
      <c r="E44" s="107">
        <v>2841</v>
      </c>
      <c r="F44" s="107">
        <v>1140447</v>
      </c>
      <c r="G44" s="38">
        <v>184711211</v>
      </c>
      <c r="H44" s="38">
        <f t="shared" si="6"/>
        <v>27527.751266766019</v>
      </c>
      <c r="I44" s="38">
        <v>1581453</v>
      </c>
      <c r="J44" s="38">
        <v>34448968.5</v>
      </c>
      <c r="K44" s="51">
        <v>6710</v>
      </c>
      <c r="L44" s="73">
        <f t="shared" si="7"/>
        <v>5.2827574261713001E-2</v>
      </c>
      <c r="M44" s="38">
        <v>67979573</v>
      </c>
      <c r="N44" s="51">
        <f t="shared" si="8"/>
        <v>10131.083904619971</v>
      </c>
      <c r="O44" s="63">
        <v>83864122.5</v>
      </c>
      <c r="P44" s="63">
        <v>79562452</v>
      </c>
      <c r="Q44" s="76">
        <f t="shared" si="9"/>
        <v>0.94870666535621351</v>
      </c>
      <c r="R44" s="78">
        <f t="shared" si="10"/>
        <v>0.45402832911966562</v>
      </c>
      <c r="S44" s="38">
        <v>5039645</v>
      </c>
      <c r="T44" s="38">
        <v>55179</v>
      </c>
      <c r="U44" s="38">
        <v>4984466</v>
      </c>
      <c r="V44" s="40">
        <f t="shared" si="11"/>
        <v>742.84143070044706</v>
      </c>
      <c r="W44" s="39">
        <f t="shared" si="12"/>
        <v>2.6985183915014234E-2</v>
      </c>
    </row>
    <row r="45" spans="1:23" ht="10.5" customHeight="1" x14ac:dyDescent="0.2">
      <c r="A45" s="12" t="s">
        <v>55</v>
      </c>
      <c r="B45" s="89">
        <v>203181</v>
      </c>
      <c r="C45" s="110">
        <v>7046</v>
      </c>
      <c r="D45" s="107">
        <v>3344006</v>
      </c>
      <c r="E45" s="107">
        <v>7755</v>
      </c>
      <c r="F45" s="107">
        <v>2717849.97</v>
      </c>
      <c r="G45" s="38">
        <v>575016701.80999994</v>
      </c>
      <c r="H45" s="38">
        <f t="shared" si="6"/>
        <v>35257.630867005944</v>
      </c>
      <c r="I45" s="38">
        <v>2833629.46</v>
      </c>
      <c r="J45" s="38">
        <v>92826598</v>
      </c>
      <c r="K45" s="51">
        <v>16309</v>
      </c>
      <c r="L45" s="73">
        <f t="shared" si="7"/>
        <v>8.0268332176729129E-2</v>
      </c>
      <c r="M45" s="38">
        <v>169055543.13999999</v>
      </c>
      <c r="N45" s="51">
        <f t="shared" si="8"/>
        <v>10365.782276043901</v>
      </c>
      <c r="O45" s="63">
        <v>315968190.13</v>
      </c>
      <c r="P45" s="63">
        <v>302471119</v>
      </c>
      <c r="Q45" s="76">
        <f t="shared" si="9"/>
        <v>0.95728344956355627</v>
      </c>
      <c r="R45" s="78">
        <f t="shared" si="10"/>
        <v>0.54949393493339582</v>
      </c>
      <c r="S45" s="38">
        <v>18426855</v>
      </c>
      <c r="T45" s="38">
        <v>240473</v>
      </c>
      <c r="U45" s="38">
        <v>18186382</v>
      </c>
      <c r="V45" s="40">
        <f t="shared" si="11"/>
        <v>1115.113250352566</v>
      </c>
      <c r="W45" s="39">
        <f t="shared" si="12"/>
        <v>3.1627571760531645E-2</v>
      </c>
    </row>
    <row r="46" spans="1:23" ht="10.5" customHeight="1" x14ac:dyDescent="0.2">
      <c r="A46" s="12" t="s">
        <v>54</v>
      </c>
      <c r="B46" s="89">
        <v>139718</v>
      </c>
      <c r="C46" s="110">
        <v>8409</v>
      </c>
      <c r="D46" s="107">
        <v>4153123</v>
      </c>
      <c r="E46" s="107">
        <v>10324</v>
      </c>
      <c r="F46" s="107">
        <v>3432729</v>
      </c>
      <c r="G46" s="38">
        <v>911107238</v>
      </c>
      <c r="H46" s="38">
        <f t="shared" si="6"/>
        <v>45059.705143422354</v>
      </c>
      <c r="I46" s="38">
        <v>5560835</v>
      </c>
      <c r="J46" s="38">
        <v>139162848</v>
      </c>
      <c r="K46" s="51">
        <v>20220</v>
      </c>
      <c r="L46" s="73">
        <f t="shared" si="7"/>
        <v>0.14472007901630426</v>
      </c>
      <c r="M46" s="38">
        <v>214623614.94999999</v>
      </c>
      <c r="N46" s="51">
        <f t="shared" si="8"/>
        <v>10614.422104352127</v>
      </c>
      <c r="O46" s="63">
        <v>562881610.04999995</v>
      </c>
      <c r="P46" s="63">
        <v>541997965</v>
      </c>
      <c r="Q46" s="76">
        <f t="shared" si="9"/>
        <v>0.9628986901026223</v>
      </c>
      <c r="R46" s="78">
        <f t="shared" si="10"/>
        <v>0.6177995153299396</v>
      </c>
      <c r="S46" s="38">
        <v>32319439</v>
      </c>
      <c r="T46" s="38">
        <v>395293</v>
      </c>
      <c r="U46" s="38">
        <v>31924146</v>
      </c>
      <c r="V46" s="40">
        <f t="shared" si="11"/>
        <v>1578.8400593471811</v>
      </c>
      <c r="W46" s="39">
        <f t="shared" si="12"/>
        <v>3.5038845778547094E-2</v>
      </c>
    </row>
    <row r="47" spans="1:23" ht="10.5" customHeight="1" x14ac:dyDescent="0.2">
      <c r="A47" s="12" t="s">
        <v>53</v>
      </c>
      <c r="B47" s="89">
        <v>96126</v>
      </c>
      <c r="C47" s="110">
        <v>8842</v>
      </c>
      <c r="D47" s="107">
        <v>4831201</v>
      </c>
      <c r="E47" s="107">
        <v>11427</v>
      </c>
      <c r="F47" s="107">
        <v>4083793</v>
      </c>
      <c r="G47" s="38">
        <v>1188085890</v>
      </c>
      <c r="H47" s="38">
        <f t="shared" si="6"/>
        <v>54958.177907299476</v>
      </c>
      <c r="I47" s="38">
        <v>4090031</v>
      </c>
      <c r="J47" s="38">
        <v>184074872.81999999</v>
      </c>
      <c r="K47" s="51">
        <v>21618</v>
      </c>
      <c r="L47" s="73">
        <f t="shared" si="7"/>
        <v>0.22489232881842583</v>
      </c>
      <c r="M47" s="38">
        <v>238266753</v>
      </c>
      <c r="N47" s="51">
        <f t="shared" si="8"/>
        <v>11021.683458229254</v>
      </c>
      <c r="O47" s="63">
        <v>769834295.18000007</v>
      </c>
      <c r="P47" s="63">
        <v>737731049</v>
      </c>
      <c r="Q47" s="76">
        <f t="shared" si="9"/>
        <v>0.95829849828592817</v>
      </c>
      <c r="R47" s="78">
        <f t="shared" si="10"/>
        <v>0.6479618196458844</v>
      </c>
      <c r="S47" s="38">
        <v>43632469</v>
      </c>
      <c r="T47" s="38">
        <v>657593</v>
      </c>
      <c r="U47" s="38">
        <v>42974876</v>
      </c>
      <c r="V47" s="40">
        <f t="shared" si="11"/>
        <v>1987.9209917661208</v>
      </c>
      <c r="W47" s="39">
        <f t="shared" si="12"/>
        <v>3.6171522919104783E-2</v>
      </c>
    </row>
    <row r="48" spans="1:23" ht="10.5" customHeight="1" x14ac:dyDescent="0.2">
      <c r="A48" s="12" t="s">
        <v>52</v>
      </c>
      <c r="B48" s="89">
        <v>63550</v>
      </c>
      <c r="C48" s="110">
        <v>7600</v>
      </c>
      <c r="D48" s="107">
        <v>4874604</v>
      </c>
      <c r="E48" s="107">
        <v>9924</v>
      </c>
      <c r="F48" s="107">
        <v>3983934</v>
      </c>
      <c r="G48" s="38">
        <v>1202456392</v>
      </c>
      <c r="H48" s="38">
        <f t="shared" si="6"/>
        <v>64825.94166801445</v>
      </c>
      <c r="I48" s="38">
        <v>4378733</v>
      </c>
      <c r="J48" s="38">
        <v>187909546</v>
      </c>
      <c r="K48" s="51">
        <v>18549</v>
      </c>
      <c r="L48" s="73">
        <f t="shared" si="7"/>
        <v>0.2918804091266719</v>
      </c>
      <c r="M48" s="38">
        <v>215780034</v>
      </c>
      <c r="N48" s="51">
        <f t="shared" si="8"/>
        <v>11632.973960860423</v>
      </c>
      <c r="O48" s="63">
        <v>803145545</v>
      </c>
      <c r="P48" s="63">
        <v>764647367</v>
      </c>
      <c r="Q48" s="76">
        <f t="shared" si="9"/>
        <v>0.95206575166895813</v>
      </c>
      <c r="R48" s="78">
        <f t="shared" si="10"/>
        <v>0.66792072489561016</v>
      </c>
      <c r="S48" s="38">
        <v>44990292</v>
      </c>
      <c r="T48" s="38">
        <v>728021</v>
      </c>
      <c r="U48" s="38">
        <v>44262271</v>
      </c>
      <c r="V48" s="40">
        <f t="shared" si="11"/>
        <v>2386.234891368807</v>
      </c>
      <c r="W48" s="39">
        <f t="shared" si="12"/>
        <v>3.6809876262024144E-2</v>
      </c>
    </row>
    <row r="49" spans="1:23" ht="10.5" customHeight="1" x14ac:dyDescent="0.2">
      <c r="A49" s="12" t="s">
        <v>51</v>
      </c>
      <c r="B49" s="89">
        <v>42056</v>
      </c>
      <c r="C49" s="110">
        <v>6165</v>
      </c>
      <c r="D49" s="107">
        <v>4448168</v>
      </c>
      <c r="E49" s="107">
        <v>7839</v>
      </c>
      <c r="F49" s="107">
        <v>3510972</v>
      </c>
      <c r="G49" s="38">
        <v>1100166699</v>
      </c>
      <c r="H49" s="38">
        <f t="shared" si="6"/>
        <v>74770.062457523454</v>
      </c>
      <c r="I49" s="38">
        <v>4696613</v>
      </c>
      <c r="J49" s="38">
        <v>156781598</v>
      </c>
      <c r="K49" s="51">
        <v>14714</v>
      </c>
      <c r="L49" s="73">
        <f t="shared" si="7"/>
        <v>0.34986684420772302</v>
      </c>
      <c r="M49" s="38">
        <v>178295489</v>
      </c>
      <c r="N49" s="51">
        <f t="shared" si="8"/>
        <v>12117.4044447465</v>
      </c>
      <c r="O49" s="63">
        <v>769786225</v>
      </c>
      <c r="P49" s="63">
        <v>727812843</v>
      </c>
      <c r="Q49" s="76">
        <f t="shared" si="9"/>
        <v>0.94547397623281715</v>
      </c>
      <c r="R49" s="78">
        <f t="shared" si="10"/>
        <v>0.69969962342952174</v>
      </c>
      <c r="S49" s="38">
        <v>42658178</v>
      </c>
      <c r="T49" s="38">
        <v>846409</v>
      </c>
      <c r="U49" s="38">
        <v>41811769</v>
      </c>
      <c r="V49" s="40">
        <f t="shared" si="11"/>
        <v>2841.6317112953648</v>
      </c>
      <c r="W49" s="39">
        <f t="shared" si="12"/>
        <v>3.8004939649604864E-2</v>
      </c>
    </row>
    <row r="50" spans="1:23" ht="10.5" customHeight="1" x14ac:dyDescent="0.2">
      <c r="A50" s="12" t="s">
        <v>50</v>
      </c>
      <c r="B50" s="89">
        <v>29047</v>
      </c>
      <c r="C50" s="110">
        <v>4841</v>
      </c>
      <c r="D50" s="107">
        <v>3901937.51</v>
      </c>
      <c r="E50" s="107">
        <v>6182</v>
      </c>
      <c r="F50" s="107">
        <v>3227280</v>
      </c>
      <c r="G50" s="38">
        <v>974881522</v>
      </c>
      <c r="H50" s="38">
        <f t="shared" si="6"/>
        <v>84838.701766599945</v>
      </c>
      <c r="I50" s="38">
        <v>4905689</v>
      </c>
      <c r="J50" s="38">
        <v>121896203</v>
      </c>
      <c r="K50" s="51">
        <v>11491</v>
      </c>
      <c r="L50" s="73">
        <f t="shared" si="7"/>
        <v>0.39560023410334977</v>
      </c>
      <c r="M50" s="38">
        <v>146125111</v>
      </c>
      <c r="N50" s="51">
        <f t="shared" si="8"/>
        <v>12716.483421808372</v>
      </c>
      <c r="O50" s="63">
        <v>711765897</v>
      </c>
      <c r="P50" s="63">
        <v>664337350</v>
      </c>
      <c r="Q50" s="76">
        <f t="shared" si="9"/>
        <v>0.93336496283412129</v>
      </c>
      <c r="R50" s="78">
        <f t="shared" si="10"/>
        <v>0.73010502398259636</v>
      </c>
      <c r="S50" s="38">
        <v>38777323</v>
      </c>
      <c r="T50" s="38">
        <v>814544</v>
      </c>
      <c r="U50" s="38">
        <v>37962779</v>
      </c>
      <c r="V50" s="40">
        <f t="shared" si="11"/>
        <v>3303.6967191715257</v>
      </c>
      <c r="W50" s="39">
        <f t="shared" si="12"/>
        <v>3.8940915530041198E-2</v>
      </c>
    </row>
    <row r="51" spans="1:23" ht="10.5" customHeight="1" x14ac:dyDescent="0.2">
      <c r="A51" s="12" t="s">
        <v>49</v>
      </c>
      <c r="B51" s="89">
        <v>19851</v>
      </c>
      <c r="C51" s="110">
        <v>3663</v>
      </c>
      <c r="D51" s="107">
        <v>3459963</v>
      </c>
      <c r="E51" s="107">
        <v>4610</v>
      </c>
      <c r="F51" s="107">
        <v>2600665</v>
      </c>
      <c r="G51" s="38">
        <v>816932998</v>
      </c>
      <c r="H51" s="38">
        <f t="shared" si="6"/>
        <v>94793.803434671616</v>
      </c>
      <c r="I51" s="38">
        <v>5034639</v>
      </c>
      <c r="J51" s="38">
        <v>90253731</v>
      </c>
      <c r="K51" s="51">
        <v>8618</v>
      </c>
      <c r="L51" s="73">
        <f t="shared" si="7"/>
        <v>0.43413430053901569</v>
      </c>
      <c r="M51" s="38">
        <v>114531769</v>
      </c>
      <c r="N51" s="51">
        <f t="shared" si="8"/>
        <v>13289.831631469018</v>
      </c>
      <c r="O51" s="63">
        <v>617182137</v>
      </c>
      <c r="P51" s="63">
        <v>570182126</v>
      </c>
      <c r="Q51" s="76">
        <f t="shared" si="9"/>
        <v>0.92384742172147472</v>
      </c>
      <c r="R51" s="78">
        <f t="shared" si="10"/>
        <v>0.75548684960819756</v>
      </c>
      <c r="S51" s="38">
        <v>33249617</v>
      </c>
      <c r="T51" s="38">
        <v>711504</v>
      </c>
      <c r="U51" s="38">
        <v>32538113</v>
      </c>
      <c r="V51" s="40">
        <f t="shared" si="11"/>
        <v>3775.5990949176144</v>
      </c>
      <c r="W51" s="39">
        <f t="shared" si="12"/>
        <v>3.9829598118400401E-2</v>
      </c>
    </row>
    <row r="52" spans="1:23" ht="10.5" customHeight="1" x14ac:dyDescent="0.2">
      <c r="A52" s="12" t="s">
        <v>48</v>
      </c>
      <c r="B52" s="89">
        <v>42749</v>
      </c>
      <c r="C52" s="110">
        <v>9410</v>
      </c>
      <c r="D52" s="107">
        <v>11800602</v>
      </c>
      <c r="E52" s="107">
        <v>11159</v>
      </c>
      <c r="F52" s="107">
        <v>8597632</v>
      </c>
      <c r="G52" s="38">
        <v>2563587838</v>
      </c>
      <c r="H52" s="38">
        <f t="shared" si="6"/>
        <v>119950.76913718885</v>
      </c>
      <c r="I52" s="38">
        <v>22778468</v>
      </c>
      <c r="J52" s="38">
        <v>232063422.30000001</v>
      </c>
      <c r="K52" s="51">
        <v>21372</v>
      </c>
      <c r="L52" s="73">
        <f t="shared" si="7"/>
        <v>0.49994151909986201</v>
      </c>
      <c r="M52" s="38">
        <v>315698540</v>
      </c>
      <c r="N52" s="51">
        <f t="shared" si="8"/>
        <v>14771.595545573648</v>
      </c>
      <c r="O52" s="63">
        <v>2038604343.7</v>
      </c>
      <c r="P52" s="63">
        <v>1825259517</v>
      </c>
      <c r="Q52" s="76">
        <f t="shared" si="9"/>
        <v>0.89534760515972112</v>
      </c>
      <c r="R52" s="78">
        <f t="shared" si="10"/>
        <v>0.79521532809674689</v>
      </c>
      <c r="S52" s="38">
        <v>106152008</v>
      </c>
      <c r="T52" s="38">
        <v>2680567</v>
      </c>
      <c r="U52" s="38">
        <v>103471441</v>
      </c>
      <c r="V52" s="40">
        <f t="shared" si="11"/>
        <v>4841.448671158525</v>
      </c>
      <c r="W52" s="39">
        <f t="shared" si="12"/>
        <v>4.0361964379080503E-2</v>
      </c>
    </row>
    <row r="53" spans="1:23" ht="10.5" customHeight="1" x14ac:dyDescent="0.2">
      <c r="A53" s="12" t="s">
        <v>47</v>
      </c>
      <c r="B53" s="89">
        <v>13176</v>
      </c>
      <c r="C53" s="110">
        <v>3450</v>
      </c>
      <c r="D53" s="107">
        <v>6954486</v>
      </c>
      <c r="E53" s="107">
        <v>3794</v>
      </c>
      <c r="F53" s="107">
        <v>4796938</v>
      </c>
      <c r="G53" s="38">
        <v>1294632573</v>
      </c>
      <c r="H53" s="38">
        <f t="shared" si="6"/>
        <v>171770.27636990845</v>
      </c>
      <c r="I53" s="38">
        <v>21470066</v>
      </c>
      <c r="J53" s="38">
        <v>85865567</v>
      </c>
      <c r="K53" s="51">
        <v>7537</v>
      </c>
      <c r="L53" s="73">
        <f t="shared" si="7"/>
        <v>0.57202489374620524</v>
      </c>
      <c r="M53" s="38">
        <v>134423825</v>
      </c>
      <c r="N53" s="51">
        <f t="shared" si="8"/>
        <v>17835.189730662067</v>
      </c>
      <c r="O53" s="63">
        <v>1095813247</v>
      </c>
      <c r="P53" s="63">
        <v>924913240</v>
      </c>
      <c r="Q53" s="76">
        <f t="shared" si="9"/>
        <v>0.84404276233393627</v>
      </c>
      <c r="R53" s="78">
        <f t="shared" si="10"/>
        <v>0.84642799034533489</v>
      </c>
      <c r="S53" s="38">
        <v>53668302</v>
      </c>
      <c r="T53" s="38">
        <v>1747672</v>
      </c>
      <c r="U53" s="38">
        <v>51920630</v>
      </c>
      <c r="V53" s="40">
        <f t="shared" si="11"/>
        <v>6888.7660873026407</v>
      </c>
      <c r="W53" s="39">
        <f t="shared" si="12"/>
        <v>4.0104529333513071E-2</v>
      </c>
    </row>
    <row r="54" spans="1:23" ht="10.5" customHeight="1" x14ac:dyDescent="0.2">
      <c r="A54" s="12" t="s">
        <v>46</v>
      </c>
      <c r="B54" s="89">
        <v>14166</v>
      </c>
      <c r="C54" s="110">
        <v>3930</v>
      </c>
      <c r="D54" s="107">
        <v>14674180.960000001</v>
      </c>
      <c r="E54" s="107">
        <v>4792</v>
      </c>
      <c r="F54" s="107">
        <v>12597366.85</v>
      </c>
      <c r="G54" s="38">
        <v>2739626523</v>
      </c>
      <c r="H54" s="38">
        <f t="shared" si="6"/>
        <v>294488.50080619153</v>
      </c>
      <c r="I54" s="38">
        <v>64282950</v>
      </c>
      <c r="J54" s="38">
        <v>136046354</v>
      </c>
      <c r="K54" s="51">
        <v>9303</v>
      </c>
      <c r="L54" s="73">
        <f t="shared" si="7"/>
        <v>0.6567132570944515</v>
      </c>
      <c r="M54" s="38">
        <v>227830662</v>
      </c>
      <c r="N54" s="51">
        <f t="shared" si="8"/>
        <v>24490.020638503709</v>
      </c>
      <c r="O54" s="63">
        <v>2440032457</v>
      </c>
      <c r="P54" s="63">
        <v>1836729335</v>
      </c>
      <c r="Q54" s="76">
        <f t="shared" si="9"/>
        <v>0.75274791109059414</v>
      </c>
      <c r="R54" s="78">
        <f t="shared" si="10"/>
        <v>0.89064419420500696</v>
      </c>
      <c r="S54" s="38">
        <v>106593417</v>
      </c>
      <c r="T54" s="38">
        <v>5029869</v>
      </c>
      <c r="U54" s="38">
        <v>101563548</v>
      </c>
      <c r="V54" s="40">
        <f t="shared" si="11"/>
        <v>10917.289906481779</v>
      </c>
      <c r="W54" s="39">
        <f t="shared" si="12"/>
        <v>3.7072041443365747E-2</v>
      </c>
    </row>
    <row r="55" spans="1:23" ht="10.5" customHeight="1" x14ac:dyDescent="0.2">
      <c r="A55" s="12" t="s">
        <v>45</v>
      </c>
      <c r="B55" s="89">
        <v>3095</v>
      </c>
      <c r="C55" s="110">
        <v>758</v>
      </c>
      <c r="D55" s="107">
        <v>5941479</v>
      </c>
      <c r="E55" s="107">
        <v>1344</v>
      </c>
      <c r="F55" s="107">
        <v>7599571.6600000001</v>
      </c>
      <c r="G55" s="38">
        <v>1585979447</v>
      </c>
      <c r="H55" s="38">
        <f t="shared" si="6"/>
        <v>687463.99956653663</v>
      </c>
      <c r="I55" s="38">
        <v>52392944</v>
      </c>
      <c r="J55" s="38">
        <v>49781202</v>
      </c>
      <c r="K55" s="51">
        <v>2307</v>
      </c>
      <c r="L55" s="73">
        <f t="shared" si="7"/>
        <v>0.74539579967689817</v>
      </c>
      <c r="M55" s="38">
        <v>103558305</v>
      </c>
      <c r="N55" s="51">
        <f t="shared" si="8"/>
        <v>44888.73211963589</v>
      </c>
      <c r="O55" s="63">
        <v>1485032884</v>
      </c>
      <c r="P55" s="63">
        <v>781770164</v>
      </c>
      <c r="Q55" s="76">
        <f t="shared" si="9"/>
        <v>0.52643289749535271</v>
      </c>
      <c r="R55" s="78">
        <f t="shared" si="10"/>
        <v>0.93635064868529783</v>
      </c>
      <c r="S55" s="38">
        <v>45362062</v>
      </c>
      <c r="T55" s="38">
        <v>3740911</v>
      </c>
      <c r="U55" s="38">
        <v>41621151</v>
      </c>
      <c r="V55" s="40">
        <f t="shared" si="11"/>
        <v>18041.244473342002</v>
      </c>
      <c r="W55" s="39">
        <f t="shared" si="12"/>
        <v>2.6243184348151267E-2</v>
      </c>
    </row>
    <row r="56" spans="1:23" ht="10.5" customHeight="1" x14ac:dyDescent="0.2">
      <c r="A56" s="8" t="s">
        <v>14</v>
      </c>
      <c r="B56" s="115">
        <v>2885</v>
      </c>
      <c r="C56" s="110">
        <v>522</v>
      </c>
      <c r="D56" s="107">
        <v>10725968</v>
      </c>
      <c r="E56" s="107">
        <v>1640</v>
      </c>
      <c r="F56" s="107">
        <v>22047691</v>
      </c>
      <c r="G56" s="38">
        <v>17961222379</v>
      </c>
      <c r="H56" s="38">
        <f t="shared" si="6"/>
        <v>7446609.6098673297</v>
      </c>
      <c r="I56" s="38">
        <v>462474745</v>
      </c>
      <c r="J56" s="38">
        <v>435302920</v>
      </c>
      <c r="K56" s="51">
        <v>2412</v>
      </c>
      <c r="L56" s="73">
        <f t="shared" si="7"/>
        <v>0.83604852686308495</v>
      </c>
      <c r="M56" s="38">
        <v>2287853452</v>
      </c>
      <c r="N56" s="51">
        <f t="shared" si="8"/>
        <v>948529.62354892201</v>
      </c>
      <c r="O56" s="63">
        <v>15700540752</v>
      </c>
      <c r="P56" s="63">
        <v>1708614173</v>
      </c>
      <c r="Q56" s="76">
        <f t="shared" si="9"/>
        <v>0.10882517997237449</v>
      </c>
      <c r="R56" s="78">
        <f t="shared" si="10"/>
        <v>0.8741354246778239</v>
      </c>
      <c r="S56" s="38">
        <v>99152019</v>
      </c>
      <c r="T56" s="38">
        <v>10277687</v>
      </c>
      <c r="U56" s="38">
        <v>88874332</v>
      </c>
      <c r="V56" s="40">
        <f t="shared" si="11"/>
        <v>36846.737976782752</v>
      </c>
      <c r="W56" s="39">
        <f t="shared" si="12"/>
        <v>4.9481226903526666E-3</v>
      </c>
    </row>
    <row r="57" spans="1:23" ht="10.5" customHeight="1" thickBot="1" x14ac:dyDescent="0.25">
      <c r="A57" s="26" t="s">
        <v>1</v>
      </c>
      <c r="B57" s="90">
        <f>SUM(B38:B56)</f>
        <v>1858637</v>
      </c>
      <c r="C57" s="32">
        <f t="shared" ref="C57:F57" si="13">SUM(C38:C56)</f>
        <v>77127</v>
      </c>
      <c r="D57" s="32">
        <f t="shared" si="13"/>
        <v>83198757.909999996</v>
      </c>
      <c r="E57" s="32">
        <f t="shared" si="13"/>
        <v>96196</v>
      </c>
      <c r="F57" s="32">
        <f t="shared" si="13"/>
        <v>86078415.140000001</v>
      </c>
      <c r="G57" s="32">
        <f>SUM(G38:G56)</f>
        <v>32205486636.75</v>
      </c>
      <c r="H57" s="84">
        <f t="shared" si="6"/>
        <v>160771.00343327393</v>
      </c>
      <c r="I57" s="32">
        <f>SUM(I38:I56)</f>
        <v>872281361.46000004</v>
      </c>
      <c r="J57" s="32">
        <f t="shared" ref="J57:U57" si="14">SUM(J38:J56)</f>
        <v>2026989109.52</v>
      </c>
      <c r="K57" s="32">
        <f t="shared" si="14"/>
        <v>200319</v>
      </c>
      <c r="L57" s="74">
        <f t="shared" si="7"/>
        <v>0.10777736588693758</v>
      </c>
      <c r="M57" s="32">
        <f>SUM(M38:M56)</f>
        <v>4646405103.8400002</v>
      </c>
      <c r="N57" s="83">
        <f t="shared" si="8"/>
        <v>23195.029447231667</v>
      </c>
      <c r="O57" s="32">
        <f t="shared" si="14"/>
        <v>26404373784.849998</v>
      </c>
      <c r="P57" s="32">
        <f t="shared" si="14"/>
        <v>11249336550</v>
      </c>
      <c r="Q57" s="81">
        <f t="shared" si="9"/>
        <v>0.4260406492372304</v>
      </c>
      <c r="R57" s="82">
        <f t="shared" si="10"/>
        <v>0.81987190824558775</v>
      </c>
      <c r="S57" s="32">
        <f t="shared" si="14"/>
        <v>676835433</v>
      </c>
      <c r="T57" s="84">
        <f>S57-U57</f>
        <v>28004581</v>
      </c>
      <c r="U57" s="32">
        <f t="shared" si="14"/>
        <v>648830852</v>
      </c>
      <c r="V57" s="65">
        <f t="shared" si="11"/>
        <v>3238.9880740219351</v>
      </c>
      <c r="W57" s="36">
        <f t="shared" si="12"/>
        <v>2.0146593632266768E-2</v>
      </c>
    </row>
    <row r="58" spans="1:23" ht="10.5" customHeight="1" x14ac:dyDescent="0.2">
      <c r="A58" s="97" t="s">
        <v>121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9"/>
    </row>
    <row r="59" spans="1:23" ht="10.5" customHeight="1" x14ac:dyDescent="0.2">
      <c r="A59" s="97" t="s">
        <v>122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9"/>
    </row>
    <row r="60" spans="1:23" ht="10.5" customHeight="1" x14ac:dyDescent="0.2">
      <c r="A60" s="102" t="s">
        <v>123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98"/>
      <c r="P60" s="98"/>
      <c r="Q60" s="98"/>
      <c r="R60" s="98"/>
      <c r="S60" s="98"/>
      <c r="T60" s="98"/>
      <c r="U60" s="98"/>
      <c r="V60" s="98"/>
      <c r="W60" s="99"/>
    </row>
    <row r="61" spans="1:23" ht="10.5" customHeight="1" x14ac:dyDescent="0.2">
      <c r="A61" s="103" t="s">
        <v>124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1"/>
      <c r="S61" s="101"/>
      <c r="T61" s="101"/>
      <c r="U61" s="101"/>
      <c r="V61" s="101"/>
      <c r="W61" s="101"/>
    </row>
    <row r="62" spans="1:23" ht="10.5" customHeight="1" x14ac:dyDescent="0.2">
      <c r="A62" s="103" t="s">
        <v>125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1"/>
      <c r="S62" s="101"/>
      <c r="T62" s="101"/>
      <c r="U62" s="101"/>
      <c r="V62" s="101"/>
      <c r="W62" s="101"/>
    </row>
    <row r="63" spans="1:23" ht="10.5" customHeight="1" x14ac:dyDescent="0.2">
      <c r="A63" s="103" t="s">
        <v>126</v>
      </c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1"/>
      <c r="S63" s="101"/>
      <c r="T63" s="101"/>
      <c r="U63" s="101"/>
      <c r="V63" s="101"/>
      <c r="W63" s="101"/>
    </row>
    <row r="64" spans="1:23" ht="10.5" customHeight="1" x14ac:dyDescent="0.2">
      <c r="A64" s="103" t="s">
        <v>138</v>
      </c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1"/>
      <c r="S64" s="101"/>
      <c r="T64" s="101"/>
      <c r="U64" s="98"/>
      <c r="V64" s="98"/>
      <c r="W64" s="99"/>
    </row>
    <row r="65" spans="1:23" ht="10.5" customHeight="1" x14ac:dyDescent="0.2">
      <c r="A65" s="102" t="s">
        <v>137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1"/>
      <c r="S65" s="101"/>
      <c r="T65" s="101"/>
      <c r="U65" s="98"/>
      <c r="V65" s="98"/>
      <c r="W65" s="99"/>
    </row>
    <row r="66" spans="1:23" ht="10.5" customHeight="1" x14ac:dyDescent="0.2">
      <c r="A66" s="102" t="s">
        <v>134</v>
      </c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1"/>
      <c r="S66" s="101"/>
      <c r="T66" s="101"/>
      <c r="U66" s="101"/>
      <c r="V66" s="101"/>
      <c r="W66" s="101"/>
    </row>
    <row r="67" spans="1:23" ht="10.5" customHeight="1" x14ac:dyDescent="0.2">
      <c r="A67" s="103" t="s">
        <v>127</v>
      </c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1"/>
      <c r="S67" s="101"/>
      <c r="T67" s="101"/>
      <c r="U67" s="101"/>
      <c r="V67" s="101"/>
      <c r="W67" s="101"/>
    </row>
    <row r="68" spans="1:23" ht="10.5" customHeight="1" x14ac:dyDescent="0.2">
      <c r="A68" s="103" t="s">
        <v>128</v>
      </c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1"/>
      <c r="S68" s="101"/>
      <c r="T68" s="101"/>
      <c r="U68" s="101"/>
      <c r="V68" s="101"/>
      <c r="W68" s="101"/>
    </row>
    <row r="69" spans="1:23" ht="10.5" customHeight="1" x14ac:dyDescent="0.2">
      <c r="A69" s="97" t="s">
        <v>129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1"/>
      <c r="U69" s="101"/>
      <c r="V69" s="101"/>
      <c r="W69" s="101"/>
    </row>
    <row r="70" spans="1:23" ht="10.5" customHeight="1" x14ac:dyDescent="0.2">
      <c r="A70" s="102" t="s">
        <v>130</v>
      </c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1"/>
      <c r="S70" s="101"/>
      <c r="T70" s="101"/>
      <c r="U70" s="101"/>
      <c r="V70" s="101"/>
      <c r="W70" s="101"/>
    </row>
    <row r="71" spans="1:23" ht="10.5" customHeight="1" x14ac:dyDescent="0.2">
      <c r="A71" s="97" t="s">
        <v>99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9"/>
      <c r="S71" s="99"/>
      <c r="T71" s="92"/>
      <c r="U71" s="92"/>
      <c r="W71" s="101"/>
    </row>
    <row r="72" spans="1:23" ht="10.5" customHeight="1" x14ac:dyDescent="0.2"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</row>
  </sheetData>
  <printOptions horizontalCentered="1"/>
  <pageMargins left="0" right="0" top="0.4" bottom="0" header="0" footer="0"/>
  <pageSetup scale="73" orientation="landscape" r:id="rId1"/>
  <headerFooter alignWithMargins="0"/>
  <ignoredErrors>
    <ignoredError sqref="T57 L36 N57 H57 L57 H36 N36" formula="1"/>
    <ignoredError sqref="W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S ID Ded</vt:lpstr>
      <vt:lpstr>' 2014 Calculation S ID Ded'!Print_Area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2016-11-16T13:48:48Z</cp:lastPrinted>
  <dcterms:created xsi:type="dcterms:W3CDTF">2005-06-27T11:45:55Z</dcterms:created>
  <dcterms:modified xsi:type="dcterms:W3CDTF">2016-11-16T14:33:39Z</dcterms:modified>
</cp:coreProperties>
</file>