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120" windowWidth="11940" windowHeight="6240" tabRatio="895"/>
  </bookViews>
  <sheets>
    <sheet name=" 2013 Calculation S ID Ded" sheetId="3" r:id="rId1"/>
  </sheets>
  <definedNames>
    <definedName name="_xlnm.Print_Area" localSheetId="0">' 2013 Calculation S ID Ded'!$A$1:$U$68</definedName>
  </definedNames>
  <calcPr calcId="125725" calcOnSave="0"/>
</workbook>
</file>

<file path=xl/calcChain.xml><?xml version="1.0" encoding="utf-8"?>
<calcChain xmlns="http://schemas.openxmlformats.org/spreadsheetml/2006/main">
  <c r="D18" i="3"/>
  <c r="D17"/>
  <c r="D16"/>
  <c r="D15"/>
  <c r="D14"/>
  <c r="D13"/>
  <c r="U35"/>
  <c r="U34"/>
  <c r="U33"/>
  <c r="U32"/>
  <c r="U31"/>
  <c r="U30"/>
  <c r="U29"/>
  <c r="U28"/>
  <c r="U27"/>
  <c r="U26"/>
  <c r="U25"/>
  <c r="U24"/>
  <c r="U23"/>
  <c r="U22"/>
  <c r="U21"/>
  <c r="U20"/>
  <c r="U19"/>
  <c r="U18"/>
  <c r="U17"/>
  <c r="U16"/>
  <c r="U15"/>
  <c r="U14"/>
  <c r="T35"/>
  <c r="T34"/>
  <c r="T33"/>
  <c r="T32"/>
  <c r="T31"/>
  <c r="T30"/>
  <c r="T29"/>
  <c r="T28"/>
  <c r="T27"/>
  <c r="T26"/>
  <c r="T25"/>
  <c r="T24"/>
  <c r="T23"/>
  <c r="T22"/>
  <c r="T21"/>
  <c r="T20"/>
  <c r="T19"/>
  <c r="T18"/>
  <c r="T17"/>
  <c r="T16"/>
  <c r="T15"/>
  <c r="T14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  <c r="P13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N36"/>
  <c r="M36"/>
  <c r="O36" s="1"/>
  <c r="L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I36"/>
  <c r="J36" s="1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D35"/>
  <c r="D34"/>
  <c r="D33"/>
  <c r="D32"/>
  <c r="D31"/>
  <c r="D30"/>
  <c r="D29"/>
  <c r="D28"/>
  <c r="D27"/>
  <c r="D26"/>
  <c r="D25"/>
  <c r="D24"/>
  <c r="D23"/>
  <c r="D22"/>
  <c r="D21"/>
  <c r="D20"/>
  <c r="D19"/>
  <c r="U56"/>
  <c r="U55"/>
  <c r="U54"/>
  <c r="U53"/>
  <c r="U52"/>
  <c r="U51"/>
  <c r="U50"/>
  <c r="U49"/>
  <c r="U48"/>
  <c r="U47"/>
  <c r="U46"/>
  <c r="U45"/>
  <c r="U44"/>
  <c r="U43"/>
  <c r="U42"/>
  <c r="U41"/>
  <c r="U40"/>
  <c r="U39"/>
  <c r="U38"/>
  <c r="T56"/>
  <c r="T55"/>
  <c r="T54"/>
  <c r="T53"/>
  <c r="T52"/>
  <c r="T51"/>
  <c r="T50"/>
  <c r="T49"/>
  <c r="T48"/>
  <c r="T47"/>
  <c r="T46"/>
  <c r="T45"/>
  <c r="T44"/>
  <c r="T43"/>
  <c r="T42"/>
  <c r="T41"/>
  <c r="T40"/>
  <c r="T39"/>
  <c r="T38"/>
  <c r="P56"/>
  <c r="P55"/>
  <c r="P54"/>
  <c r="P53"/>
  <c r="P52"/>
  <c r="P51"/>
  <c r="P50"/>
  <c r="P49"/>
  <c r="P48"/>
  <c r="P47"/>
  <c r="P46"/>
  <c r="P45"/>
  <c r="P44"/>
  <c r="P43"/>
  <c r="P42"/>
  <c r="P41"/>
  <c r="P40"/>
  <c r="P39"/>
  <c r="P38"/>
  <c r="O56"/>
  <c r="O55"/>
  <c r="O54"/>
  <c r="O53"/>
  <c r="O52"/>
  <c r="O51"/>
  <c r="O50"/>
  <c r="O49"/>
  <c r="O48"/>
  <c r="O47"/>
  <c r="O46"/>
  <c r="O45"/>
  <c r="O44"/>
  <c r="O43"/>
  <c r="O42"/>
  <c r="O41"/>
  <c r="O40"/>
  <c r="O39"/>
  <c r="O38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J57"/>
  <c r="F36"/>
  <c r="E36"/>
  <c r="C36"/>
  <c r="D36" s="1"/>
  <c r="B36"/>
  <c r="S57"/>
  <c r="U57" s="1"/>
  <c r="Q57"/>
  <c r="N57"/>
  <c r="O57" s="1"/>
  <c r="M57"/>
  <c r="L57"/>
  <c r="K57"/>
  <c r="I57"/>
  <c r="G57"/>
  <c r="F57"/>
  <c r="E57"/>
  <c r="C57"/>
  <c r="P57" s="1"/>
  <c r="B57"/>
  <c r="H57" s="1"/>
  <c r="S36"/>
  <c r="U36" s="1"/>
  <c r="Q36"/>
  <c r="K36"/>
  <c r="G36"/>
  <c r="H36" s="1"/>
  <c r="T57" l="1"/>
  <c r="T36"/>
  <c r="P36"/>
  <c r="D57"/>
  <c r="R36"/>
  <c r="R57"/>
</calcChain>
</file>

<file path=xl/sharedStrings.xml><?xml version="1.0" encoding="utf-8"?>
<sst xmlns="http://schemas.openxmlformats.org/spreadsheetml/2006/main" count="173" uniqueCount="134">
  <si>
    <t>No Taxable Income</t>
  </si>
  <si>
    <t>TOTAL</t>
  </si>
  <si>
    <t>Deductions</t>
  </si>
  <si>
    <t>[$]</t>
  </si>
  <si>
    <t xml:space="preserve"> 200,001 or more</t>
  </si>
  <si>
    <t>Non-Positive AGI</t>
  </si>
  <si>
    <t>Tax</t>
  </si>
  <si>
    <t xml:space="preserve">Total </t>
  </si>
  <si>
    <t>Rate*</t>
  </si>
  <si>
    <t xml:space="preserve">Computed </t>
  </si>
  <si>
    <t>Credits</t>
  </si>
  <si>
    <t>Per</t>
  </si>
  <si>
    <t>Additions</t>
  </si>
  <si>
    <t>Return</t>
  </si>
  <si>
    <t>[%]</t>
  </si>
  <si>
    <t xml:space="preserve"> 1,000,000 or more</t>
  </si>
  <si>
    <t>B.  BY SIZE OF FEDERAL ADJUSTED GROSS INCOME</t>
  </si>
  <si>
    <t xml:space="preserve">       A.  BY SIZE OF NC TAXABLE INCOME</t>
  </si>
  <si>
    <t xml:space="preserve">[includes </t>
  </si>
  <si>
    <t xml:space="preserve">returns </t>
  </si>
  <si>
    <t>[before</t>
  </si>
  <si>
    <t>[after</t>
  </si>
  <si>
    <t>with</t>
  </si>
  <si>
    <t>residency</t>
  </si>
  <si>
    <t>deficit]</t>
  </si>
  <si>
    <t>proration]</t>
  </si>
  <si>
    <t xml:space="preserve">    Taken**</t>
  </si>
  <si>
    <t>Number</t>
  </si>
  <si>
    <t>of</t>
  </si>
  <si>
    <t>Allowance</t>
  </si>
  <si>
    <t>Returns</t>
  </si>
  <si>
    <t xml:space="preserve"> Tax</t>
  </si>
  <si>
    <t xml:space="preserve"> 160,001 - 200,000</t>
  </si>
  <si>
    <t xml:space="preserve"> 120,001 - 160,000</t>
  </si>
  <si>
    <t xml:space="preserve"> 100,001 - 120,000</t>
  </si>
  <si>
    <t xml:space="preserve">   80,001 - 100,000</t>
  </si>
  <si>
    <t xml:space="preserve">   75,001 -   80,000</t>
  </si>
  <si>
    <t xml:space="preserve">   60,001 -   75,000</t>
  </si>
  <si>
    <t xml:space="preserve">   50,001 -   60,000</t>
  </si>
  <si>
    <t xml:space="preserve">   40,001 -   50,000</t>
  </si>
  <si>
    <t xml:space="preserve">   30,001 -   40,000</t>
  </si>
  <si>
    <t xml:space="preserve">   25,001 -   30,000</t>
  </si>
  <si>
    <t xml:space="preserve">   21,251 -   25,000</t>
  </si>
  <si>
    <t xml:space="preserve">   20,001 -   21,250 </t>
  </si>
  <si>
    <t xml:space="preserve">   17,001 -   20,000</t>
  </si>
  <si>
    <t xml:space="preserve">   15,001 -   17,000</t>
  </si>
  <si>
    <t xml:space="preserve">   12,751 -   15,000</t>
  </si>
  <si>
    <t xml:space="preserve">   10,626 -   12,750</t>
  </si>
  <si>
    <t xml:space="preserve">   10,001 -   10,625</t>
  </si>
  <si>
    <t xml:space="preserve">     6,001 -   10,000</t>
  </si>
  <si>
    <t xml:space="preserve"> 500,000 - 999,999</t>
  </si>
  <si>
    <t xml:space="preserve"> 200,000 - 499,999</t>
  </si>
  <si>
    <t xml:space="preserve"> 150,000 - 199,999</t>
  </si>
  <si>
    <t xml:space="preserve"> 100,000 - 149,999</t>
  </si>
  <si>
    <t xml:space="preserve">   90,000 -   99,999</t>
  </si>
  <si>
    <t xml:space="preserve">   80,000 -   89,999</t>
  </si>
  <si>
    <t xml:space="preserve">   70,000 -   79,999</t>
  </si>
  <si>
    <t xml:space="preserve">   60,000 -   69,999</t>
  </si>
  <si>
    <t xml:space="preserve">   50,000 -   59,999</t>
  </si>
  <si>
    <t xml:space="preserve">   40,000 -   49,999</t>
  </si>
  <si>
    <t xml:space="preserve">   30,000 -   39,999</t>
  </si>
  <si>
    <t xml:space="preserve">   25,000 -   29,999</t>
  </si>
  <si>
    <t xml:space="preserve">   20,000 -   24,999</t>
  </si>
  <si>
    <t xml:space="preserve">   15,000 -   19,999</t>
  </si>
  <si>
    <t xml:space="preserve">   10,000 -   14,999</t>
  </si>
  <si>
    <t>Exemp-</t>
  </si>
  <si>
    <t>tions</t>
  </si>
  <si>
    <t>Claimed</t>
  </si>
  <si>
    <t>Amount</t>
  </si>
  <si>
    <t>$          1 -      2,000</t>
  </si>
  <si>
    <t xml:space="preserve">     2,001 -      4,000</t>
  </si>
  <si>
    <t xml:space="preserve">     4,001 -      6,000</t>
  </si>
  <si>
    <t>$          1 -      3,999</t>
  </si>
  <si>
    <t xml:space="preserve">     4,000 -      9,999</t>
  </si>
  <si>
    <t>Deduction</t>
  </si>
  <si>
    <t xml:space="preserve">    Personal Exemption</t>
  </si>
  <si>
    <t xml:space="preserve">            Allowance++:</t>
  </si>
  <si>
    <t>Value</t>
  </si>
  <si>
    <t>Aver-</t>
  </si>
  <si>
    <t>age</t>
  </si>
  <si>
    <t>Liability</t>
  </si>
  <si>
    <t xml:space="preserve">[after </t>
  </si>
  <si>
    <t>application</t>
  </si>
  <si>
    <t>of credits]</t>
  </si>
  <si>
    <t>Filed</t>
  </si>
  <si>
    <t>NCTI</t>
  </si>
  <si>
    <t>Pro-</t>
  </si>
  <si>
    <t>ration</t>
  </si>
  <si>
    <t>as</t>
  </si>
  <si>
    <t xml:space="preserve"> % </t>
  </si>
  <si>
    <t xml:space="preserve">      Computed NC Taxable Income</t>
  </si>
  <si>
    <t xml:space="preserve">       [includes returns with deficit]</t>
  </si>
  <si>
    <t>ID</t>
  </si>
  <si>
    <t xml:space="preserve">   *Effective tax rate for FAGI basis=Net Tax as a % of Federal Adjusted Gross Income </t>
  </si>
  <si>
    <t xml:space="preserve"> **Tax credits taken=value of nonrefundable credits plus the portion of refundable credits (NC-EITC) used to reduce tax liability.    </t>
  </si>
  <si>
    <t xml:space="preserve">                Itemized Deductions+:</t>
  </si>
  <si>
    <t xml:space="preserve">     Claiming itemized deductions on the federal return is a prerequisite for claiming itemized deductions on the NC D-400 return.  NC does not allow a deduction for state and local taxes and foreign income taxes. </t>
  </si>
  <si>
    <t xml:space="preserve">           Modifications</t>
  </si>
  <si>
    <t xml:space="preserve">Federal </t>
  </si>
  <si>
    <t xml:space="preserve">                    to</t>
  </si>
  <si>
    <t>Net</t>
  </si>
  <si>
    <t>AGI</t>
  </si>
  <si>
    <t xml:space="preserve">               Federal</t>
  </si>
  <si>
    <t xml:space="preserve">                       AGI:</t>
  </si>
  <si>
    <t>Re-</t>
  </si>
  <si>
    <t>Effec-</t>
  </si>
  <si>
    <t>Federal</t>
  </si>
  <si>
    <t>turns</t>
  </si>
  <si>
    <t>tive</t>
  </si>
  <si>
    <t>[S]</t>
  </si>
  <si>
    <t>Aggre-</t>
  </si>
  <si>
    <t>gate</t>
  </si>
  <si>
    <t>Income Level</t>
  </si>
  <si>
    <t xml:space="preserve">     Proration (income apportionment) factors applicable to part-year and nonresident individuals can exceed 100% in cases where the portion of income subject to NC income tax exceeds total federal gross income, as adjusted.</t>
  </si>
  <si>
    <t>a</t>
  </si>
  <si>
    <t>Gross</t>
  </si>
  <si>
    <t xml:space="preserve">Net Tax </t>
  </si>
  <si>
    <t>Returns]</t>
  </si>
  <si>
    <t>[All S-ID</t>
  </si>
  <si>
    <t xml:space="preserve">   *Effective tax rate for NCTI basis=Net Tax as a % of Computed NC Net Taxable Income [after residency proration] for returns with positive taxable income</t>
  </si>
  <si>
    <t>as a</t>
  </si>
  <si>
    <t>% of</t>
  </si>
  <si>
    <t>All S</t>
  </si>
  <si>
    <t>Factor</t>
  </si>
  <si>
    <t>++In calculating NC taxable income, a taxpayer may deduct an exemption amount for each personal exemption allowed under section 151 of the Code for the tax year as follows:</t>
  </si>
  <si>
    <r>
      <t xml:space="preserve">   +In calculating NC taxable income, a taxpayer may deduct either the allowable NC standard deduction amount based on filing status </t>
    </r>
    <r>
      <rPr>
        <b/>
        <i/>
        <sz val="9"/>
        <rFont val="Times New Roman"/>
        <family val="1"/>
      </rPr>
      <t>or</t>
    </r>
    <r>
      <rPr>
        <b/>
        <sz val="9"/>
        <rFont val="Times New Roman"/>
        <family val="1"/>
      </rPr>
      <t xml:space="preserve"> the itemized deductions amount claimed under the Code.</t>
    </r>
  </si>
  <si>
    <t xml:space="preserve">    Single filing status with FAGI&lt;=$60,000: $2,500; Single filing status with FAGI&gt;$60,000: $2,000.</t>
  </si>
  <si>
    <t>NCTI Level</t>
  </si>
  <si>
    <t>FAGI Level</t>
  </si>
  <si>
    <t xml:space="preserve">TABLE 3B.   TAX YEAR 2013 INDIVIDUAL INCOME TAX CALCULATION BY INCOME LEVEL BY DEDUCTION TYPE </t>
  </si>
  <si>
    <t xml:space="preserve">     Source: 2013 individual income tax extract.   Statistical summaries are compiled from personal income tax information extracted from tax year 2013 D-400 and D-400TC forms processed within the DOR dynamic integrated</t>
  </si>
  <si>
    <t xml:space="preserve">     tax system during 2014; the extract is a composite database consisting of both audited and unaudited (edited and unedited) data that is subject to and may include inconsistencies resultant of taxpayer and/or processing error.</t>
  </si>
  <si>
    <t xml:space="preserve">     Amounts shown include a total value of $322,949 in NC-EITC used as offset to reduce computed tax liability.  Any portion of NC-EITC that exceeds tax liability is refundable to the taxpayer.</t>
  </si>
  <si>
    <t xml:space="preserve">                   SINGLE:  ITEMIZED DEDUCTIONS</t>
  </si>
</sst>
</file>

<file path=xl/styles.xml><?xml version="1.0" encoding="utf-8"?>
<styleSheet xmlns="http://schemas.openxmlformats.org/spreadsheetml/2006/main">
  <numFmts count="3">
    <numFmt numFmtId="41" formatCode="_(* #,##0_);_(* \(#,##0\);_(* &quot;-&quot;_);_(@_)"/>
    <numFmt numFmtId="164" formatCode="0.0%"/>
    <numFmt numFmtId="165" formatCode="_(* #,##0_);_(* \(#,##0\);_(* &quot;-&quot;??_);_(@_)"/>
  </numFmts>
  <fonts count="6">
    <font>
      <sz val="10"/>
      <name val="Arial"/>
    </font>
    <font>
      <b/>
      <sz val="8"/>
      <name val="Times New Roman"/>
      <family val="1"/>
    </font>
    <font>
      <sz val="10"/>
      <name val="Courier"/>
      <family val="3"/>
    </font>
    <font>
      <b/>
      <sz val="9"/>
      <name val="Times New Roman"/>
      <family val="1"/>
    </font>
    <font>
      <sz val="9"/>
      <name val="Arial"/>
      <family val="2"/>
    </font>
    <font>
      <b/>
      <i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7" fontId="2" fillId="0" borderId="0"/>
  </cellStyleXfs>
  <cellXfs count="111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1" fillId="2" borderId="0" xfId="0" applyFont="1" applyFill="1" applyBorder="1"/>
    <xf numFmtId="165" fontId="1" fillId="2" borderId="0" xfId="0" applyNumberFormat="1" applyFont="1" applyFill="1" applyBorder="1" applyAlignment="1">
      <alignment horizontal="centerContinuous"/>
    </xf>
    <xf numFmtId="0" fontId="1" fillId="2" borderId="0" xfId="0" applyFont="1" applyFill="1" applyAlignment="1">
      <alignment horizontal="centerContinuous"/>
    </xf>
    <xf numFmtId="0" fontId="1" fillId="2" borderId="1" xfId="0" applyFont="1" applyFill="1" applyBorder="1" applyAlignment="1">
      <alignment horizontal="center"/>
    </xf>
    <xf numFmtId="165" fontId="1" fillId="2" borderId="2" xfId="0" applyNumberFormat="1" applyFont="1" applyFill="1" applyBorder="1" applyAlignment="1">
      <alignment horizontal="center"/>
    </xf>
    <xf numFmtId="0" fontId="1" fillId="2" borderId="3" xfId="0" applyFont="1" applyFill="1" applyBorder="1"/>
    <xf numFmtId="165" fontId="1" fillId="2" borderId="0" xfId="0" applyNumberFormat="1" applyFont="1" applyFill="1" applyAlignment="1">
      <alignment horizontal="centerContinuous"/>
    </xf>
    <xf numFmtId="0" fontId="1" fillId="2" borderId="0" xfId="0" applyFont="1" applyFill="1" applyBorder="1" applyAlignment="1">
      <alignment horizontal="center"/>
    </xf>
    <xf numFmtId="0" fontId="0" fillId="2" borderId="0" xfId="0" applyFill="1"/>
    <xf numFmtId="37" fontId="1" fillId="2" borderId="0" xfId="0" applyNumberFormat="1" applyFont="1" applyFill="1" applyBorder="1"/>
    <xf numFmtId="41" fontId="1" fillId="2" borderId="0" xfId="0" applyNumberFormat="1" applyFont="1" applyFill="1"/>
    <xf numFmtId="0" fontId="1" fillId="2" borderId="4" xfId="0" applyFont="1" applyFill="1" applyBorder="1"/>
    <xf numFmtId="165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165" fontId="1" fillId="2" borderId="6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7" xfId="0" applyFont="1" applyFill="1" applyBorder="1"/>
    <xf numFmtId="37" fontId="1" fillId="2" borderId="0" xfId="1" applyFont="1" applyFill="1" applyBorder="1" applyAlignment="1">
      <alignment horizontal="centerContinuous"/>
    </xf>
    <xf numFmtId="165" fontId="1" fillId="2" borderId="0" xfId="1" applyNumberFormat="1" applyFont="1" applyFill="1" applyBorder="1" applyAlignment="1">
      <alignment horizontal="centerContinuous"/>
    </xf>
    <xf numFmtId="10" fontId="1" fillId="2" borderId="0" xfId="0" applyNumberFormat="1" applyFont="1" applyFill="1"/>
    <xf numFmtId="4" fontId="1" fillId="2" borderId="2" xfId="0" applyNumberFormat="1" applyFont="1" applyFill="1" applyBorder="1"/>
    <xf numFmtId="0" fontId="0" fillId="2" borderId="1" xfId="0" applyFill="1" applyBorder="1"/>
    <xf numFmtId="3" fontId="1" fillId="2" borderId="10" xfId="0" applyNumberFormat="1" applyFont="1" applyFill="1" applyBorder="1"/>
    <xf numFmtId="4" fontId="1" fillId="2" borderId="10" xfId="0" applyNumberFormat="1" applyFont="1" applyFill="1" applyBorder="1"/>
    <xf numFmtId="10" fontId="1" fillId="2" borderId="11" xfId="0" applyNumberFormat="1" applyFont="1" applyFill="1" applyBorder="1"/>
    <xf numFmtId="3" fontId="1" fillId="2" borderId="5" xfId="0" applyNumberFormat="1" applyFont="1" applyFill="1" applyBorder="1" applyAlignment="1">
      <alignment horizontal="right"/>
    </xf>
    <xf numFmtId="10" fontId="1" fillId="2" borderId="11" xfId="0" applyNumberFormat="1" applyFont="1" applyFill="1" applyBorder="1" applyAlignment="1">
      <alignment horizontal="right"/>
    </xf>
    <xf numFmtId="41" fontId="1" fillId="2" borderId="6" xfId="0" applyNumberFormat="1" applyFont="1" applyFill="1" applyBorder="1"/>
    <xf numFmtId="3" fontId="1" fillId="3" borderId="2" xfId="0" applyNumberFormat="1" applyFont="1" applyFill="1" applyBorder="1"/>
    <xf numFmtId="10" fontId="1" fillId="3" borderId="0" xfId="0" applyNumberFormat="1" applyFont="1" applyFill="1"/>
    <xf numFmtId="4" fontId="1" fillId="3" borderId="2" xfId="0" applyNumberFormat="1" applyFont="1" applyFill="1" applyBorder="1"/>
    <xf numFmtId="37" fontId="1" fillId="2" borderId="0" xfId="1" applyFont="1" applyFill="1" applyBorder="1" applyAlignment="1">
      <alignment horizontal="left"/>
    </xf>
    <xf numFmtId="0" fontId="0" fillId="2" borderId="6" xfId="0" applyFill="1" applyBorder="1"/>
    <xf numFmtId="165" fontId="1" fillId="2" borderId="0" xfId="0" applyNumberFormat="1" applyFont="1" applyFill="1" applyAlignment="1">
      <alignment horizontal="left"/>
    </xf>
    <xf numFmtId="0" fontId="1" fillId="4" borderId="12" xfId="0" applyFont="1" applyFill="1" applyBorder="1" applyAlignment="1">
      <alignment horizontal="center"/>
    </xf>
    <xf numFmtId="165" fontId="1" fillId="4" borderId="13" xfId="0" applyNumberFormat="1" applyFont="1" applyFill="1" applyBorder="1" applyAlignment="1">
      <alignment horizontal="center"/>
    </xf>
    <xf numFmtId="0" fontId="1" fillId="4" borderId="13" xfId="0" applyFont="1" applyFill="1" applyBorder="1" applyAlignment="1">
      <alignment horizontal="left"/>
    </xf>
    <xf numFmtId="165" fontId="1" fillId="4" borderId="12" xfId="0" applyNumberFormat="1" applyFont="1" applyFill="1" applyBorder="1" applyAlignment="1">
      <alignment horizontal="center"/>
    </xf>
    <xf numFmtId="0" fontId="0" fillId="4" borderId="12" xfId="0" applyFill="1" applyBorder="1"/>
    <xf numFmtId="0" fontId="1" fillId="4" borderId="12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Continuous"/>
    </xf>
    <xf numFmtId="165" fontId="1" fillId="4" borderId="12" xfId="0" applyNumberFormat="1" applyFont="1" applyFill="1" applyBorder="1" applyAlignment="1">
      <alignment horizontal="centerContinuous"/>
    </xf>
    <xf numFmtId="37" fontId="1" fillId="4" borderId="12" xfId="0" applyNumberFormat="1" applyFont="1" applyFill="1" applyBorder="1"/>
    <xf numFmtId="3" fontId="1" fillId="2" borderId="2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center"/>
    </xf>
    <xf numFmtId="3" fontId="0" fillId="2" borderId="0" xfId="0" applyNumberFormat="1" applyFill="1"/>
    <xf numFmtId="37" fontId="1" fillId="2" borderId="5" xfId="0" applyNumberFormat="1" applyFont="1" applyFill="1" applyBorder="1" applyAlignment="1">
      <alignment horizontal="right"/>
    </xf>
    <xf numFmtId="0" fontId="1" fillId="2" borderId="13" xfId="0" applyFont="1" applyFill="1" applyBorder="1" applyAlignment="1">
      <alignment horizontal="left"/>
    </xf>
    <xf numFmtId="0" fontId="1" fillId="2" borderId="16" xfId="0" applyFont="1" applyFill="1" applyBorder="1" applyAlignment="1">
      <alignment horizontal="center"/>
    </xf>
    <xf numFmtId="41" fontId="1" fillId="2" borderId="5" xfId="0" applyNumberFormat="1" applyFont="1" applyFill="1" applyBorder="1"/>
    <xf numFmtId="3" fontId="1" fillId="2" borderId="2" xfId="0" applyNumberFormat="1" applyFont="1" applyFill="1" applyBorder="1"/>
    <xf numFmtId="3" fontId="1" fillId="2" borderId="0" xfId="0" applyNumberFormat="1" applyFont="1" applyFill="1"/>
    <xf numFmtId="37" fontId="1" fillId="3" borderId="2" xfId="0" applyNumberFormat="1" applyFont="1" applyFill="1" applyBorder="1"/>
    <xf numFmtId="4" fontId="1" fillId="3" borderId="5" xfId="0" applyNumberFormat="1" applyFont="1" applyFill="1" applyBorder="1"/>
    <xf numFmtId="4" fontId="1" fillId="3" borderId="10" xfId="0" applyNumberFormat="1" applyFont="1" applyFill="1" applyBorder="1"/>
    <xf numFmtId="0" fontId="1" fillId="2" borderId="0" xfId="0" applyFont="1" applyFill="1" applyBorder="1" applyAlignment="1">
      <alignment horizontal="left"/>
    </xf>
    <xf numFmtId="0" fontId="1" fillId="2" borderId="17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 wrapText="1"/>
    </xf>
    <xf numFmtId="164" fontId="1" fillId="2" borderId="5" xfId="0" applyNumberFormat="1" applyFont="1" applyFill="1" applyBorder="1" applyAlignment="1">
      <alignment horizontal="right"/>
    </xf>
    <xf numFmtId="164" fontId="1" fillId="2" borderId="2" xfId="0" applyNumberFormat="1" applyFont="1" applyFill="1" applyBorder="1" applyAlignment="1">
      <alignment horizontal="right"/>
    </xf>
    <xf numFmtId="164" fontId="1" fillId="2" borderId="10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/>
    </xf>
    <xf numFmtId="164" fontId="1" fillId="2" borderId="0" xfId="0" applyNumberFormat="1" applyFont="1" applyFill="1" applyBorder="1" applyAlignment="1">
      <alignment horizontal="right"/>
    </xf>
    <xf numFmtId="0" fontId="1" fillId="2" borderId="3" xfId="0" applyFont="1" applyFill="1" applyBorder="1" applyAlignment="1">
      <alignment horizontal="center"/>
    </xf>
    <xf numFmtId="164" fontId="1" fillId="3" borderId="2" xfId="0" applyNumberFormat="1" applyFont="1" applyFill="1" applyBorder="1"/>
    <xf numFmtId="164" fontId="1" fillId="2" borderId="1" xfId="0" applyNumberFormat="1" applyFont="1" applyFill="1" applyBorder="1" applyAlignment="1">
      <alignment horizontal="right"/>
    </xf>
    <xf numFmtId="164" fontId="1" fillId="2" borderId="18" xfId="0" applyNumberFormat="1" applyFont="1" applyFill="1" applyBorder="1" applyAlignment="1">
      <alignment horizontal="right"/>
    </xf>
    <xf numFmtId="164" fontId="1" fillId="2" borderId="11" xfId="0" applyNumberFormat="1" applyFont="1" applyFill="1" applyBorder="1" applyAlignment="1">
      <alignment horizontal="right"/>
    </xf>
    <xf numFmtId="164" fontId="1" fillId="3" borderId="10" xfId="0" applyNumberFormat="1" applyFont="1" applyFill="1" applyBorder="1"/>
    <xf numFmtId="3" fontId="1" fillId="2" borderId="10" xfId="0" applyNumberFormat="1" applyFont="1" applyFill="1" applyBorder="1" applyAlignment="1">
      <alignment horizontal="right"/>
    </xf>
    <xf numFmtId="3" fontId="1" fillId="3" borderId="10" xfId="0" applyNumberFormat="1" applyFont="1" applyFill="1" applyBorder="1"/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3" fontId="1" fillId="2" borderId="19" xfId="0" applyNumberFormat="1" applyFont="1" applyFill="1" applyBorder="1" applyAlignment="1">
      <alignment horizontal="right"/>
    </xf>
    <xf numFmtId="3" fontId="1" fillId="2" borderId="20" xfId="0" applyNumberFormat="1" applyFont="1" applyFill="1" applyBorder="1"/>
    <xf numFmtId="3" fontId="1" fillId="3" borderId="19" xfId="0" applyNumberFormat="1" applyFont="1" applyFill="1" applyBorder="1"/>
    <xf numFmtId="3" fontId="1" fillId="3" borderId="20" xfId="0" applyNumberFormat="1" applyFont="1" applyFill="1" applyBorder="1"/>
    <xf numFmtId="3" fontId="1" fillId="2" borderId="22" xfId="0" applyNumberFormat="1" applyFont="1" applyFill="1" applyBorder="1"/>
    <xf numFmtId="0" fontId="0" fillId="4" borderId="7" xfId="0" applyFill="1" applyBorder="1"/>
    <xf numFmtId="4" fontId="1" fillId="3" borderId="0" xfId="0" applyNumberFormat="1" applyFont="1" applyFill="1" applyBorder="1"/>
    <xf numFmtId="10" fontId="1" fillId="2" borderId="0" xfId="0" applyNumberFormat="1" applyFont="1" applyFill="1" applyBorder="1" applyAlignment="1">
      <alignment horizontal="right"/>
    </xf>
    <xf numFmtId="0" fontId="1" fillId="2" borderId="15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165" fontId="1" fillId="2" borderId="16" xfId="0" applyNumberFormat="1" applyFont="1" applyFill="1" applyBorder="1" applyAlignment="1">
      <alignment horizontal="center"/>
    </xf>
    <xf numFmtId="0" fontId="3" fillId="2" borderId="0" xfId="0" applyFont="1" applyFill="1" applyBorder="1"/>
    <xf numFmtId="3" fontId="3" fillId="2" borderId="0" xfId="0" applyNumberFormat="1" applyFont="1" applyFill="1" applyBorder="1"/>
    <xf numFmtId="4" fontId="3" fillId="3" borderId="0" xfId="0" applyNumberFormat="1" applyFont="1" applyFill="1" applyBorder="1"/>
    <xf numFmtId="10" fontId="3" fillId="2" borderId="0" xfId="0" applyNumberFormat="1" applyFont="1" applyFill="1" applyBorder="1" applyAlignment="1">
      <alignment horizontal="right"/>
    </xf>
    <xf numFmtId="3" fontId="4" fillId="2" borderId="0" xfId="0" applyNumberFormat="1" applyFont="1" applyFill="1"/>
    <xf numFmtId="37" fontId="3" fillId="2" borderId="0" xfId="0" applyNumberFormat="1" applyFont="1" applyFill="1" applyBorder="1"/>
    <xf numFmtId="0" fontId="4" fillId="2" borderId="0" xfId="0" applyFont="1" applyFill="1"/>
    <xf numFmtId="0" fontId="3" fillId="2" borderId="0" xfId="0" applyFont="1" applyFill="1"/>
    <xf numFmtId="0" fontId="3" fillId="2" borderId="0" xfId="0" quotePrefix="1" applyFont="1" applyFill="1"/>
  </cellXfs>
  <cellStyles count="2">
    <cellStyle name="Normal" xfId="0" builtinId="0"/>
    <cellStyle name="Normal_00fsdet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69"/>
  <sheetViews>
    <sheetView tabSelected="1" zoomScaleNormal="100" workbookViewId="0">
      <selection activeCell="B69" sqref="B69:T69"/>
    </sheetView>
  </sheetViews>
  <sheetFormatPr defaultRowHeight="10.5" customHeight="1"/>
  <cols>
    <col min="1" max="1" width="12.7109375" style="11" customWidth="1"/>
    <col min="2" max="2" width="6.42578125" style="11" customWidth="1"/>
    <col min="3" max="3" width="10.5703125" style="11" customWidth="1"/>
    <col min="4" max="4" width="7.5703125" style="11" customWidth="1"/>
    <col min="5" max="5" width="9.28515625" style="11" customWidth="1"/>
    <col min="6" max="6" width="10.140625" style="11" customWidth="1"/>
    <col min="7" max="7" width="6.42578125" style="11" customWidth="1"/>
    <col min="8" max="8" width="5.42578125" style="11" customWidth="1"/>
    <col min="9" max="9" width="9.7109375" style="11" customWidth="1"/>
    <col min="10" max="11" width="6.42578125" style="11" customWidth="1"/>
    <col min="12" max="12" width="9.7109375" style="11" customWidth="1"/>
    <col min="13" max="14" width="10.7109375" style="11" customWidth="1"/>
    <col min="15" max="15" width="6.5703125" style="11" customWidth="1"/>
    <col min="16" max="16" width="6" style="11" customWidth="1"/>
    <col min="17" max="17" width="10" style="11" customWidth="1"/>
    <col min="18" max="18" width="7.85546875" style="11" customWidth="1"/>
    <col min="19" max="19" width="9.7109375" style="11" customWidth="1"/>
    <col min="20" max="20" width="7" style="11" customWidth="1"/>
    <col min="21" max="21" width="5.85546875" style="11" customWidth="1"/>
    <col min="22" max="16384" width="9.140625" style="11"/>
  </cols>
  <sheetData>
    <row r="1" spans="1:21" ht="10.5" customHeight="1">
      <c r="A1" s="41" t="s">
        <v>129</v>
      </c>
      <c r="B1" s="27"/>
      <c r="C1" s="27"/>
      <c r="D1" s="27"/>
      <c r="E1" s="27"/>
      <c r="F1" s="28"/>
      <c r="G1" s="28"/>
      <c r="H1" s="28"/>
      <c r="I1" s="27"/>
      <c r="J1" s="27"/>
      <c r="K1" s="27"/>
      <c r="L1" s="27"/>
      <c r="M1" s="28"/>
      <c r="N1" s="28"/>
      <c r="O1" s="28"/>
      <c r="P1" s="28"/>
      <c r="Q1" s="28"/>
      <c r="R1" s="28"/>
      <c r="S1" s="3"/>
      <c r="T1" s="3"/>
      <c r="U1" s="3"/>
    </row>
    <row r="2" spans="1:21" ht="10.5" customHeight="1">
      <c r="A2" s="41"/>
      <c r="B2" s="27"/>
      <c r="C2" s="27"/>
      <c r="D2" s="27"/>
      <c r="E2" s="27"/>
      <c r="F2" s="28"/>
      <c r="G2" s="28"/>
      <c r="H2" s="28"/>
      <c r="I2" s="27"/>
      <c r="J2" s="27"/>
      <c r="K2" s="27"/>
      <c r="L2" s="27"/>
      <c r="M2" s="28"/>
      <c r="N2" s="28"/>
      <c r="O2" s="28"/>
      <c r="P2" s="28"/>
      <c r="Q2" s="28"/>
      <c r="R2" s="28"/>
      <c r="S2" s="3"/>
      <c r="T2" s="3"/>
      <c r="U2" s="3"/>
    </row>
    <row r="3" spans="1:21" ht="11.25" customHeight="1" thickBot="1">
      <c r="F3" s="9"/>
      <c r="G3" s="9"/>
      <c r="H3" s="9"/>
      <c r="I3" s="1" t="s">
        <v>133</v>
      </c>
      <c r="J3" s="5"/>
      <c r="K3" s="5"/>
      <c r="L3" s="1"/>
      <c r="M3" s="43"/>
      <c r="N3" s="43"/>
      <c r="O3" s="43"/>
      <c r="P3" s="43"/>
      <c r="Q3" s="9"/>
      <c r="R3" s="4"/>
      <c r="S3" s="2"/>
      <c r="T3" s="2"/>
      <c r="U3" s="2"/>
    </row>
    <row r="4" spans="1:21" ht="10.5" customHeight="1">
      <c r="A4" s="14"/>
      <c r="B4" s="87"/>
      <c r="C4" s="55"/>
      <c r="D4" s="72"/>
      <c r="E4" s="54" t="s">
        <v>97</v>
      </c>
      <c r="F4" s="55"/>
      <c r="G4" s="60" t="s">
        <v>95</v>
      </c>
      <c r="H4" s="60"/>
      <c r="I4" s="60"/>
      <c r="J4" s="60"/>
      <c r="K4" s="54" t="s">
        <v>75</v>
      </c>
      <c r="L4" s="55"/>
      <c r="M4" s="54" t="s">
        <v>90</v>
      </c>
      <c r="N4" s="72"/>
      <c r="O4" s="55"/>
      <c r="P4" s="16" t="s">
        <v>85</v>
      </c>
      <c r="Q4" s="15"/>
      <c r="R4" s="15"/>
      <c r="S4" s="17"/>
      <c r="T4" s="16" t="s">
        <v>78</v>
      </c>
      <c r="U4" s="42"/>
    </row>
    <row r="5" spans="1:21" ht="10.5" customHeight="1">
      <c r="A5" s="2"/>
      <c r="B5" s="88" t="s">
        <v>110</v>
      </c>
      <c r="C5" s="69" t="s">
        <v>98</v>
      </c>
      <c r="D5" s="6"/>
      <c r="E5" s="77" t="s">
        <v>99</v>
      </c>
      <c r="F5" s="69"/>
      <c r="G5" s="57"/>
      <c r="H5" s="61" t="s">
        <v>120</v>
      </c>
      <c r="I5" s="70"/>
      <c r="J5" s="61"/>
      <c r="K5" s="68" t="s">
        <v>76</v>
      </c>
      <c r="L5" s="69"/>
      <c r="M5" s="56" t="s">
        <v>91</v>
      </c>
      <c r="N5" s="79"/>
      <c r="O5" s="69"/>
      <c r="P5" s="69" t="s">
        <v>88</v>
      </c>
      <c r="Q5" s="7"/>
      <c r="R5" s="7"/>
      <c r="S5" s="19" t="s">
        <v>100</v>
      </c>
      <c r="T5" s="18" t="s">
        <v>79</v>
      </c>
      <c r="U5" s="31"/>
    </row>
    <row r="6" spans="1:21" ht="10.5" customHeight="1">
      <c r="A6" s="2"/>
      <c r="B6" s="88" t="s">
        <v>111</v>
      </c>
      <c r="C6" s="69" t="s">
        <v>101</v>
      </c>
      <c r="D6" s="6" t="s">
        <v>78</v>
      </c>
      <c r="E6" s="77" t="s">
        <v>102</v>
      </c>
      <c r="F6" s="69"/>
      <c r="G6" s="77"/>
      <c r="H6" s="18" t="s">
        <v>121</v>
      </c>
      <c r="I6" s="6"/>
      <c r="J6" s="18"/>
      <c r="K6" s="61"/>
      <c r="L6" s="73"/>
      <c r="M6" s="61"/>
      <c r="N6" s="61"/>
      <c r="O6" s="101" t="s">
        <v>105</v>
      </c>
      <c r="P6" s="69" t="s">
        <v>114</v>
      </c>
      <c r="Q6" s="7"/>
      <c r="R6" s="20"/>
      <c r="S6" s="19" t="s">
        <v>6</v>
      </c>
      <c r="T6" s="18" t="s">
        <v>116</v>
      </c>
      <c r="U6" s="6"/>
    </row>
    <row r="7" spans="1:21" ht="10.5" customHeight="1">
      <c r="A7" s="2"/>
      <c r="B7" s="88" t="s">
        <v>27</v>
      </c>
      <c r="C7" s="69" t="s">
        <v>18</v>
      </c>
      <c r="D7" s="6" t="s">
        <v>79</v>
      </c>
      <c r="E7" s="6" t="s">
        <v>103</v>
      </c>
      <c r="F7" s="69"/>
      <c r="G7" s="18"/>
      <c r="H7" s="6" t="s">
        <v>122</v>
      </c>
      <c r="I7" s="6"/>
      <c r="J7" s="18" t="s">
        <v>78</v>
      </c>
      <c r="K7" s="6" t="s">
        <v>27</v>
      </c>
      <c r="L7" s="18"/>
      <c r="M7" s="7"/>
      <c r="N7" s="7"/>
      <c r="O7" s="6" t="s">
        <v>108</v>
      </c>
      <c r="P7" s="18" t="s">
        <v>89</v>
      </c>
      <c r="Q7" s="7" t="s">
        <v>9</v>
      </c>
      <c r="R7" s="7"/>
      <c r="S7" s="19" t="s">
        <v>80</v>
      </c>
      <c r="T7" s="18" t="s">
        <v>11</v>
      </c>
      <c r="U7" s="20" t="s">
        <v>105</v>
      </c>
    </row>
    <row r="8" spans="1:21" ht="10.5" customHeight="1">
      <c r="A8" s="2"/>
      <c r="B8" s="88" t="s">
        <v>28</v>
      </c>
      <c r="C8" s="69" t="s">
        <v>19</v>
      </c>
      <c r="D8" s="6" t="s">
        <v>106</v>
      </c>
      <c r="E8" s="98"/>
      <c r="F8" s="73"/>
      <c r="G8" s="6" t="s">
        <v>27</v>
      </c>
      <c r="H8" s="18" t="s">
        <v>104</v>
      </c>
      <c r="I8" s="6"/>
      <c r="J8" s="18" t="s">
        <v>79</v>
      </c>
      <c r="K8" s="6" t="s">
        <v>28</v>
      </c>
      <c r="L8" s="23"/>
      <c r="M8" s="6" t="s">
        <v>20</v>
      </c>
      <c r="N8" s="6" t="s">
        <v>21</v>
      </c>
      <c r="O8" s="7" t="s">
        <v>86</v>
      </c>
      <c r="P8" s="7" t="s">
        <v>28</v>
      </c>
      <c r="Q8" s="7" t="s">
        <v>115</v>
      </c>
      <c r="R8" s="20" t="s">
        <v>7</v>
      </c>
      <c r="S8" s="19" t="s">
        <v>81</v>
      </c>
      <c r="T8" s="18" t="s">
        <v>13</v>
      </c>
      <c r="U8" s="20" t="s">
        <v>108</v>
      </c>
    </row>
    <row r="9" spans="1:21" ht="10.5" customHeight="1">
      <c r="A9" s="2"/>
      <c r="B9" s="88" t="s">
        <v>30</v>
      </c>
      <c r="C9" s="69" t="s">
        <v>22</v>
      </c>
      <c r="D9" s="10" t="s">
        <v>101</v>
      </c>
      <c r="E9" s="6"/>
      <c r="F9" s="99"/>
      <c r="G9" s="22" t="s">
        <v>28</v>
      </c>
      <c r="H9" s="23" t="s">
        <v>107</v>
      </c>
      <c r="I9" s="6" t="s">
        <v>74</v>
      </c>
      <c r="J9" s="18" t="s">
        <v>92</v>
      </c>
      <c r="K9" s="6" t="s">
        <v>65</v>
      </c>
      <c r="L9" s="18" t="s">
        <v>29</v>
      </c>
      <c r="M9" s="21" t="s">
        <v>23</v>
      </c>
      <c r="N9" s="7" t="s">
        <v>23</v>
      </c>
      <c r="O9" s="6" t="s">
        <v>87</v>
      </c>
      <c r="P9" s="7" t="s">
        <v>106</v>
      </c>
      <c r="Q9" s="7" t="s">
        <v>31</v>
      </c>
      <c r="R9" s="7" t="s">
        <v>10</v>
      </c>
      <c r="S9" s="19" t="s">
        <v>82</v>
      </c>
      <c r="T9" s="18" t="s">
        <v>118</v>
      </c>
      <c r="U9" s="20" t="s">
        <v>6</v>
      </c>
    </row>
    <row r="10" spans="1:21" ht="10.5" customHeight="1">
      <c r="A10" s="2"/>
      <c r="B10" s="88" t="s">
        <v>84</v>
      </c>
      <c r="C10" s="69" t="s">
        <v>24</v>
      </c>
      <c r="D10" s="10" t="s">
        <v>77</v>
      </c>
      <c r="E10" s="71" t="s">
        <v>12</v>
      </c>
      <c r="F10" s="23" t="s">
        <v>2</v>
      </c>
      <c r="G10" s="10" t="s">
        <v>30</v>
      </c>
      <c r="H10" s="23" t="s">
        <v>84</v>
      </c>
      <c r="I10" s="71" t="s">
        <v>68</v>
      </c>
      <c r="J10" s="18" t="s">
        <v>77</v>
      </c>
      <c r="K10" s="71" t="s">
        <v>66</v>
      </c>
      <c r="L10" s="23" t="s">
        <v>68</v>
      </c>
      <c r="M10" s="6" t="s">
        <v>25</v>
      </c>
      <c r="N10" s="6" t="s">
        <v>25</v>
      </c>
      <c r="O10" s="6" t="s">
        <v>123</v>
      </c>
      <c r="P10" s="6" t="s">
        <v>101</v>
      </c>
      <c r="Q10" s="7" t="s">
        <v>80</v>
      </c>
      <c r="R10" s="7" t="s">
        <v>26</v>
      </c>
      <c r="S10" s="19" t="s">
        <v>83</v>
      </c>
      <c r="T10" s="18" t="s">
        <v>117</v>
      </c>
      <c r="U10" s="20" t="s">
        <v>8</v>
      </c>
    </row>
    <row r="11" spans="1:21" ht="10.5" customHeight="1" thickBot="1">
      <c r="A11" s="100" t="s">
        <v>112</v>
      </c>
      <c r="B11" s="89" t="s">
        <v>109</v>
      </c>
      <c r="C11" s="69" t="s">
        <v>3</v>
      </c>
      <c r="D11" s="10" t="s">
        <v>3</v>
      </c>
      <c r="E11" s="6" t="s">
        <v>3</v>
      </c>
      <c r="F11" s="18" t="s">
        <v>3</v>
      </c>
      <c r="G11" s="25" t="s">
        <v>84</v>
      </c>
      <c r="H11" s="19" t="s">
        <v>14</v>
      </c>
      <c r="I11" s="24" t="s">
        <v>3</v>
      </c>
      <c r="J11" s="25" t="s">
        <v>3</v>
      </c>
      <c r="K11" s="6" t="s">
        <v>67</v>
      </c>
      <c r="L11" s="18" t="s">
        <v>3</v>
      </c>
      <c r="M11" s="6" t="s">
        <v>3</v>
      </c>
      <c r="N11" s="7" t="s">
        <v>3</v>
      </c>
      <c r="O11" s="19" t="s">
        <v>14</v>
      </c>
      <c r="P11" s="19" t="s">
        <v>14</v>
      </c>
      <c r="Q11" s="7" t="s">
        <v>3</v>
      </c>
      <c r="R11" s="7" t="s">
        <v>3</v>
      </c>
      <c r="S11" s="19" t="s">
        <v>3</v>
      </c>
      <c r="T11" s="19" t="s">
        <v>3</v>
      </c>
      <c r="U11" s="19" t="s">
        <v>14</v>
      </c>
    </row>
    <row r="12" spans="1:21" ht="11.25" customHeight="1" thickBot="1">
      <c r="A12" s="44" t="s">
        <v>127</v>
      </c>
      <c r="B12" s="50"/>
      <c r="C12" s="50"/>
      <c r="D12" s="50"/>
      <c r="E12" s="44"/>
      <c r="F12" s="45"/>
      <c r="G12" s="45"/>
      <c r="H12" s="45"/>
      <c r="I12" s="46" t="s">
        <v>17</v>
      </c>
      <c r="J12" s="46"/>
      <c r="K12" s="46"/>
      <c r="L12" s="45"/>
      <c r="M12" s="47"/>
      <c r="N12" s="48"/>
      <c r="O12" s="48"/>
      <c r="P12" s="48"/>
      <c r="Q12" s="48"/>
      <c r="R12" s="47"/>
      <c r="S12" s="47"/>
      <c r="T12" s="45"/>
      <c r="U12" s="47"/>
    </row>
    <row r="13" spans="1:21" ht="10.5" customHeight="1">
      <c r="A13" s="2" t="s">
        <v>0</v>
      </c>
      <c r="B13" s="90">
        <v>388804</v>
      </c>
      <c r="C13" s="35">
        <v>5220362682.6999998</v>
      </c>
      <c r="D13" s="35">
        <f>C13/G13</f>
        <v>40923.479059138939</v>
      </c>
      <c r="E13" s="35">
        <v>942031784</v>
      </c>
      <c r="F13" s="35">
        <v>1745758217.3199999</v>
      </c>
      <c r="G13" s="35">
        <v>127564</v>
      </c>
      <c r="H13" s="74">
        <f t="shared" ref="H13:H36" si="0">G13/B13</f>
        <v>0.32809333237312371</v>
      </c>
      <c r="I13" s="35">
        <v>2457169617.7800002</v>
      </c>
      <c r="J13" s="35">
        <f t="shared" ref="J13:J36" si="1">I13/G13</f>
        <v>19262.249676868083</v>
      </c>
      <c r="K13" s="35">
        <v>117083</v>
      </c>
      <c r="L13" s="35">
        <v>283605178</v>
      </c>
      <c r="M13" s="35">
        <v>1675861453.599999</v>
      </c>
      <c r="N13" s="59">
        <v>-1386161206</v>
      </c>
      <c r="O13" s="81">
        <f t="shared" ref="O13:O36" si="2">N13/M13</f>
        <v>-0.82713353363568343</v>
      </c>
      <c r="P13" s="74">
        <f t="shared" ref="P13:P36" si="3">M13/C13</f>
        <v>0.32102395091316421</v>
      </c>
      <c r="Q13" s="13">
        <v>0</v>
      </c>
      <c r="R13" s="62">
        <v>0</v>
      </c>
      <c r="S13" s="62">
        <v>0</v>
      </c>
      <c r="T13" s="37">
        <v>0</v>
      </c>
      <c r="U13" s="37">
        <v>0</v>
      </c>
    </row>
    <row r="14" spans="1:21" ht="10.5" customHeight="1">
      <c r="A14" s="2" t="s">
        <v>69</v>
      </c>
      <c r="B14" s="91">
        <v>153825</v>
      </c>
      <c r="C14" s="63">
        <v>1208426983.47</v>
      </c>
      <c r="D14" s="53">
        <f>C14/G14</f>
        <v>38636.281723630782</v>
      </c>
      <c r="E14" s="53">
        <v>93448121.25</v>
      </c>
      <c r="F14" s="53">
        <v>133459167</v>
      </c>
      <c r="G14" s="53">
        <v>31277</v>
      </c>
      <c r="H14" s="75">
        <f t="shared" si="0"/>
        <v>0.20332845766292865</v>
      </c>
      <c r="I14" s="63">
        <v>327048175</v>
      </c>
      <c r="J14" s="53">
        <f t="shared" si="1"/>
        <v>10456.507177798383</v>
      </c>
      <c r="K14" s="53">
        <v>22563</v>
      </c>
      <c r="L14" s="53">
        <v>55573204</v>
      </c>
      <c r="M14" s="53">
        <v>785794558.72000003</v>
      </c>
      <c r="N14" s="53">
        <v>28877506</v>
      </c>
      <c r="O14" s="78">
        <f t="shared" si="2"/>
        <v>3.6749434924873078E-2</v>
      </c>
      <c r="P14" s="75">
        <f t="shared" si="3"/>
        <v>0.65026234060380683</v>
      </c>
      <c r="Q14" s="64">
        <v>1733584</v>
      </c>
      <c r="R14" s="63">
        <v>155671</v>
      </c>
      <c r="S14" s="63">
        <v>1577913</v>
      </c>
      <c r="T14" s="30">
        <f t="shared" ref="T14:T36" si="4">S14/G14</f>
        <v>50.449627521821149</v>
      </c>
      <c r="U14" s="29">
        <f t="shared" ref="U14:U35" si="5">S14/N14</f>
        <v>5.4641595434176342E-2</v>
      </c>
    </row>
    <row r="15" spans="1:21" ht="10.5" customHeight="1">
      <c r="A15" s="2" t="s">
        <v>70</v>
      </c>
      <c r="B15" s="91">
        <v>120481</v>
      </c>
      <c r="C15" s="63">
        <v>918305768.74000001</v>
      </c>
      <c r="D15" s="53">
        <f>C15/G15</f>
        <v>39669.349377510909</v>
      </c>
      <c r="E15" s="53">
        <v>16908766</v>
      </c>
      <c r="F15" s="53">
        <v>99332419</v>
      </c>
      <c r="G15" s="53">
        <v>23149</v>
      </c>
      <c r="H15" s="75">
        <f t="shared" si="0"/>
        <v>0.19213817946398187</v>
      </c>
      <c r="I15" s="63">
        <v>211767288.18000001</v>
      </c>
      <c r="J15" s="53">
        <f t="shared" si="1"/>
        <v>9148.0102026005443</v>
      </c>
      <c r="K15" s="53">
        <v>18344</v>
      </c>
      <c r="L15" s="53">
        <v>45451363</v>
      </c>
      <c r="M15" s="53">
        <v>578663464.56000018</v>
      </c>
      <c r="N15" s="53">
        <v>68684971</v>
      </c>
      <c r="O15" s="78">
        <f t="shared" si="2"/>
        <v>0.11869588319737132</v>
      </c>
      <c r="P15" s="75">
        <f t="shared" si="3"/>
        <v>0.63014246916250971</v>
      </c>
      <c r="Q15" s="64">
        <v>4127977</v>
      </c>
      <c r="R15" s="63">
        <v>283835</v>
      </c>
      <c r="S15" s="63">
        <v>3844142</v>
      </c>
      <c r="T15" s="30">
        <f t="shared" si="4"/>
        <v>166.0608233617003</v>
      </c>
      <c r="U15" s="29">
        <f t="shared" si="5"/>
        <v>5.5967731281418173E-2</v>
      </c>
    </row>
    <row r="16" spans="1:21" ht="10.5" customHeight="1">
      <c r="A16" s="2" t="s">
        <v>71</v>
      </c>
      <c r="B16" s="91">
        <v>101451</v>
      </c>
      <c r="C16" s="63">
        <v>828888512.1400001</v>
      </c>
      <c r="D16" s="53">
        <f>C16/G16</f>
        <v>41863.056168686875</v>
      </c>
      <c r="E16" s="53">
        <v>16603185</v>
      </c>
      <c r="F16" s="53">
        <v>89673003</v>
      </c>
      <c r="G16" s="53">
        <v>19800</v>
      </c>
      <c r="H16" s="75">
        <f t="shared" si="0"/>
        <v>0.19516811071354645</v>
      </c>
      <c r="I16" s="63">
        <v>197650375</v>
      </c>
      <c r="J16" s="53">
        <f t="shared" si="1"/>
        <v>9982.3421717171714</v>
      </c>
      <c r="K16" s="53">
        <v>17288</v>
      </c>
      <c r="L16" s="53">
        <v>42680880</v>
      </c>
      <c r="M16" s="53">
        <v>515487439.13999999</v>
      </c>
      <c r="N16" s="53">
        <v>98643646</v>
      </c>
      <c r="O16" s="78">
        <f t="shared" si="2"/>
        <v>0.19135994111625601</v>
      </c>
      <c r="P16" s="75">
        <f t="shared" si="3"/>
        <v>0.62190201889652152</v>
      </c>
      <c r="Q16" s="64">
        <v>5929182</v>
      </c>
      <c r="R16" s="63">
        <v>337616</v>
      </c>
      <c r="S16" s="63">
        <v>5591566</v>
      </c>
      <c r="T16" s="30">
        <f t="shared" si="4"/>
        <v>282.40232323232323</v>
      </c>
      <c r="U16" s="29">
        <f t="shared" si="5"/>
        <v>5.6684502517273132E-2</v>
      </c>
    </row>
    <row r="17" spans="1:21" ht="10.5" customHeight="1">
      <c r="A17" s="2" t="s">
        <v>49</v>
      </c>
      <c r="B17" s="91">
        <v>162152</v>
      </c>
      <c r="C17" s="63">
        <v>1411304433.7200003</v>
      </c>
      <c r="D17" s="53">
        <f>C17/G17</f>
        <v>43094.581016824952</v>
      </c>
      <c r="E17" s="53">
        <v>50813355</v>
      </c>
      <c r="F17" s="53">
        <v>193047673</v>
      </c>
      <c r="G17" s="53">
        <v>32749</v>
      </c>
      <c r="H17" s="75">
        <f t="shared" si="0"/>
        <v>0.20196482312891609</v>
      </c>
      <c r="I17" s="63">
        <v>309259392</v>
      </c>
      <c r="J17" s="53">
        <f t="shared" si="1"/>
        <v>9443.323215976061</v>
      </c>
      <c r="K17" s="53">
        <v>30628</v>
      </c>
      <c r="L17" s="53">
        <v>76231722</v>
      </c>
      <c r="M17" s="53">
        <v>883579001.72000003</v>
      </c>
      <c r="N17" s="53">
        <v>259777398</v>
      </c>
      <c r="O17" s="78">
        <f t="shared" si="2"/>
        <v>0.29400585289409314</v>
      </c>
      <c r="P17" s="75">
        <f t="shared" si="3"/>
        <v>0.62607257556118479</v>
      </c>
      <c r="Q17" s="64">
        <v>15604118</v>
      </c>
      <c r="R17" s="63">
        <v>632442</v>
      </c>
      <c r="S17" s="63">
        <v>14971676</v>
      </c>
      <c r="T17" s="30">
        <f t="shared" si="4"/>
        <v>457.16437143118873</v>
      </c>
      <c r="U17" s="29">
        <f t="shared" si="5"/>
        <v>5.7632712142262663E-2</v>
      </c>
    </row>
    <row r="18" spans="1:21" ht="10.5" customHeight="1">
      <c r="A18" s="2" t="s">
        <v>48</v>
      </c>
      <c r="B18" s="91">
        <v>21902</v>
      </c>
      <c r="C18" s="63">
        <v>207788877</v>
      </c>
      <c r="D18" s="53">
        <f>C18/G18</f>
        <v>43671.47477931904</v>
      </c>
      <c r="E18" s="53">
        <v>1282894</v>
      </c>
      <c r="F18" s="53">
        <v>24409173</v>
      </c>
      <c r="G18" s="53">
        <v>4758</v>
      </c>
      <c r="H18" s="75">
        <f t="shared" si="0"/>
        <v>0.21724043466350104</v>
      </c>
      <c r="I18" s="63">
        <v>45937007</v>
      </c>
      <c r="J18" s="53">
        <f t="shared" si="1"/>
        <v>9654.6883144178228</v>
      </c>
      <c r="K18" s="53">
        <v>4640</v>
      </c>
      <c r="L18" s="53">
        <v>11505909</v>
      </c>
      <c r="M18" s="53">
        <v>127219682</v>
      </c>
      <c r="N18" s="53">
        <v>49054049</v>
      </c>
      <c r="O18" s="78">
        <f t="shared" si="2"/>
        <v>0.38558537664007053</v>
      </c>
      <c r="P18" s="75">
        <f t="shared" si="3"/>
        <v>0.61225453372078242</v>
      </c>
      <c r="Q18" s="64">
        <v>2945991</v>
      </c>
      <c r="R18" s="63">
        <v>107858</v>
      </c>
      <c r="S18" s="63">
        <v>2838133</v>
      </c>
      <c r="T18" s="30">
        <f t="shared" si="4"/>
        <v>596.49705758722155</v>
      </c>
      <c r="U18" s="29">
        <f t="shared" si="5"/>
        <v>5.7857262710362602E-2</v>
      </c>
    </row>
    <row r="19" spans="1:21" ht="10.5" customHeight="1">
      <c r="A19" s="2" t="s">
        <v>47</v>
      </c>
      <c r="B19" s="91">
        <v>69991</v>
      </c>
      <c r="C19" s="63">
        <v>655532190</v>
      </c>
      <c r="D19" s="53">
        <f t="shared" ref="D19:D35" si="6">C19/G19</f>
        <v>42404.566272074517</v>
      </c>
      <c r="E19" s="53">
        <v>14704429</v>
      </c>
      <c r="F19" s="53">
        <v>79846292</v>
      </c>
      <c r="G19" s="53">
        <v>15459</v>
      </c>
      <c r="H19" s="75">
        <f t="shared" si="0"/>
        <v>0.22087125487562687</v>
      </c>
      <c r="I19" s="63">
        <v>164586055</v>
      </c>
      <c r="J19" s="53">
        <f t="shared" si="1"/>
        <v>10646.617180930203</v>
      </c>
      <c r="K19" s="53">
        <v>15492</v>
      </c>
      <c r="L19" s="53">
        <v>38411351</v>
      </c>
      <c r="M19" s="53">
        <v>387392921</v>
      </c>
      <c r="N19" s="53">
        <v>180560761</v>
      </c>
      <c r="O19" s="78">
        <f t="shared" si="2"/>
        <v>0.46609205076310622</v>
      </c>
      <c r="P19" s="75">
        <f t="shared" si="3"/>
        <v>0.59095941726370449</v>
      </c>
      <c r="Q19" s="64">
        <v>10841850</v>
      </c>
      <c r="R19" s="63">
        <v>338558</v>
      </c>
      <c r="S19" s="63">
        <v>10503292</v>
      </c>
      <c r="T19" s="30">
        <f t="shared" si="4"/>
        <v>679.42894106992685</v>
      </c>
      <c r="U19" s="29">
        <f t="shared" si="5"/>
        <v>5.8170401707600246E-2</v>
      </c>
    </row>
    <row r="20" spans="1:21" ht="10.5" customHeight="1">
      <c r="A20" s="2" t="s">
        <v>46</v>
      </c>
      <c r="B20" s="91">
        <v>68444</v>
      </c>
      <c r="C20" s="63">
        <v>639238966.47000003</v>
      </c>
      <c r="D20" s="53">
        <f t="shared" si="6"/>
        <v>40102.82098306148</v>
      </c>
      <c r="E20" s="53">
        <v>8285710</v>
      </c>
      <c r="F20" s="53">
        <v>81904689</v>
      </c>
      <c r="G20" s="53">
        <v>15940</v>
      </c>
      <c r="H20" s="75">
        <f t="shared" si="0"/>
        <v>0.23289112266962772</v>
      </c>
      <c r="I20" s="63">
        <v>151811559.32999998</v>
      </c>
      <c r="J20" s="53">
        <f t="shared" si="1"/>
        <v>9523.9372227101612</v>
      </c>
      <c r="K20" s="53">
        <v>16306</v>
      </c>
      <c r="L20" s="53">
        <v>40287592</v>
      </c>
      <c r="M20" s="53">
        <v>373520836.14000005</v>
      </c>
      <c r="N20" s="53">
        <v>220965825</v>
      </c>
      <c r="O20" s="78">
        <f t="shared" si="2"/>
        <v>0.59157563279061465</v>
      </c>
      <c r="P20" s="75">
        <f t="shared" si="3"/>
        <v>0.58432113142703679</v>
      </c>
      <c r="Q20" s="64">
        <v>13435890</v>
      </c>
      <c r="R20" s="63">
        <v>378095</v>
      </c>
      <c r="S20" s="63">
        <v>13057795</v>
      </c>
      <c r="T20" s="30">
        <f t="shared" si="4"/>
        <v>819.18412797992471</v>
      </c>
      <c r="U20" s="29">
        <f t="shared" si="5"/>
        <v>5.9094183455744798E-2</v>
      </c>
    </row>
    <row r="21" spans="1:21" ht="10.5" customHeight="1">
      <c r="A21" s="2" t="s">
        <v>45</v>
      </c>
      <c r="B21" s="91">
        <v>56540</v>
      </c>
      <c r="C21" s="63">
        <v>560532892.77999997</v>
      </c>
      <c r="D21" s="53">
        <f t="shared" si="6"/>
        <v>40989.608247166361</v>
      </c>
      <c r="E21" s="53">
        <v>14146687</v>
      </c>
      <c r="F21" s="53">
        <v>76215604.719999999</v>
      </c>
      <c r="G21" s="53">
        <v>13675</v>
      </c>
      <c r="H21" s="75">
        <f t="shared" si="0"/>
        <v>0.24186416696144322</v>
      </c>
      <c r="I21" s="63">
        <v>128783137.37</v>
      </c>
      <c r="J21" s="53">
        <f t="shared" si="1"/>
        <v>9417.4140672760514</v>
      </c>
      <c r="K21" s="53">
        <v>14044</v>
      </c>
      <c r="L21" s="53">
        <v>34908866</v>
      </c>
      <c r="M21" s="53">
        <v>334771971.69</v>
      </c>
      <c r="N21" s="53">
        <v>218908370</v>
      </c>
      <c r="O21" s="78">
        <f t="shared" si="2"/>
        <v>0.65390292053096344</v>
      </c>
      <c r="P21" s="75">
        <f t="shared" si="3"/>
        <v>0.59723876333050907</v>
      </c>
      <c r="Q21" s="64">
        <v>13580689</v>
      </c>
      <c r="R21" s="63">
        <v>349581</v>
      </c>
      <c r="S21" s="63">
        <v>13231108</v>
      </c>
      <c r="T21" s="30">
        <f t="shared" si="4"/>
        <v>967.53989031078606</v>
      </c>
      <c r="U21" s="29">
        <f t="shared" si="5"/>
        <v>6.0441307018091632E-2</v>
      </c>
    </row>
    <row r="22" spans="1:21" ht="10.5" customHeight="1">
      <c r="A22" s="2" t="s">
        <v>44</v>
      </c>
      <c r="B22" s="91">
        <v>76554</v>
      </c>
      <c r="C22" s="63">
        <v>915733928</v>
      </c>
      <c r="D22" s="53">
        <f t="shared" si="6"/>
        <v>44565.598987736033</v>
      </c>
      <c r="E22" s="53">
        <v>18027471</v>
      </c>
      <c r="F22" s="53">
        <v>104742619</v>
      </c>
      <c r="G22" s="53">
        <v>20548</v>
      </c>
      <c r="H22" s="75">
        <f t="shared" si="0"/>
        <v>0.2684118400083601</v>
      </c>
      <c r="I22" s="63">
        <v>191608295</v>
      </c>
      <c r="J22" s="53">
        <f t="shared" si="1"/>
        <v>9324.9121569009149</v>
      </c>
      <c r="K22" s="53">
        <v>21136</v>
      </c>
      <c r="L22" s="53">
        <v>52473492</v>
      </c>
      <c r="M22" s="53">
        <v>584936993</v>
      </c>
      <c r="N22" s="53">
        <v>380143606</v>
      </c>
      <c r="O22" s="78">
        <f t="shared" si="2"/>
        <v>0.64988812564296139</v>
      </c>
      <c r="P22" s="75">
        <f t="shared" si="3"/>
        <v>0.63876304580908794</v>
      </c>
      <c r="Q22" s="64">
        <v>23990878</v>
      </c>
      <c r="R22" s="63">
        <v>509351</v>
      </c>
      <c r="S22" s="63">
        <v>23481527</v>
      </c>
      <c r="T22" s="30">
        <f t="shared" si="4"/>
        <v>1142.7645999610668</v>
      </c>
      <c r="U22" s="29">
        <f t="shared" si="5"/>
        <v>6.1770148515926902E-2</v>
      </c>
    </row>
    <row r="23" spans="1:21" ht="10.5" customHeight="1">
      <c r="A23" s="2" t="s">
        <v>43</v>
      </c>
      <c r="B23" s="91">
        <v>29848</v>
      </c>
      <c r="C23" s="63">
        <v>370500595.25999999</v>
      </c>
      <c r="D23" s="53">
        <f t="shared" si="6"/>
        <v>43196.991402588319</v>
      </c>
      <c r="E23" s="53">
        <v>2213029</v>
      </c>
      <c r="F23" s="53">
        <v>41553310</v>
      </c>
      <c r="G23" s="53">
        <v>8577</v>
      </c>
      <c r="H23" s="75">
        <f t="shared" si="0"/>
        <v>0.28735593674618065</v>
      </c>
      <c r="I23" s="63">
        <v>74694981</v>
      </c>
      <c r="J23" s="53">
        <f t="shared" si="1"/>
        <v>8708.7537600559644</v>
      </c>
      <c r="K23" s="53">
        <v>8844</v>
      </c>
      <c r="L23" s="53">
        <v>21957883</v>
      </c>
      <c r="M23" s="53">
        <v>234507450.25999999</v>
      </c>
      <c r="N23" s="53">
        <v>176911752</v>
      </c>
      <c r="O23" s="78">
        <f t="shared" si="2"/>
        <v>0.7543971494460272</v>
      </c>
      <c r="P23" s="75">
        <f t="shared" si="3"/>
        <v>0.63294756677903208</v>
      </c>
      <c r="Q23" s="64">
        <v>11290395</v>
      </c>
      <c r="R23" s="63">
        <v>210017</v>
      </c>
      <c r="S23" s="63">
        <v>11080378</v>
      </c>
      <c r="T23" s="30">
        <f t="shared" si="4"/>
        <v>1291.8710504838521</v>
      </c>
      <c r="U23" s="29">
        <f t="shared" si="5"/>
        <v>6.263223259470066E-2</v>
      </c>
    </row>
    <row r="24" spans="1:21" ht="10.5" customHeight="1">
      <c r="A24" s="2" t="s">
        <v>42</v>
      </c>
      <c r="B24" s="91">
        <v>84065</v>
      </c>
      <c r="C24" s="63">
        <v>1292577656</v>
      </c>
      <c r="D24" s="53">
        <f t="shared" si="6"/>
        <v>49875.661984874212</v>
      </c>
      <c r="E24" s="53">
        <v>10207948</v>
      </c>
      <c r="F24" s="53">
        <v>124426744</v>
      </c>
      <c r="G24" s="53">
        <v>25916</v>
      </c>
      <c r="H24" s="75">
        <f t="shared" si="0"/>
        <v>0.30828525545708679</v>
      </c>
      <c r="I24" s="63">
        <v>240533992</v>
      </c>
      <c r="J24" s="53">
        <f t="shared" si="1"/>
        <v>9281.2931007871593</v>
      </c>
      <c r="K24" s="53">
        <v>26654</v>
      </c>
      <c r="L24" s="53">
        <v>65850541</v>
      </c>
      <c r="M24" s="53">
        <v>871974327</v>
      </c>
      <c r="N24" s="53">
        <v>599335874</v>
      </c>
      <c r="O24" s="78">
        <f t="shared" si="2"/>
        <v>0.68733201820516443</v>
      </c>
      <c r="P24" s="75">
        <f t="shared" si="3"/>
        <v>0.67460111425599334</v>
      </c>
      <c r="Q24" s="64">
        <v>38650278</v>
      </c>
      <c r="R24" s="63">
        <v>729847</v>
      </c>
      <c r="S24" s="63">
        <v>37920431</v>
      </c>
      <c r="T24" s="30">
        <f t="shared" si="4"/>
        <v>1463.20539435098</v>
      </c>
      <c r="U24" s="29">
        <f t="shared" si="5"/>
        <v>6.3270751251576177E-2</v>
      </c>
    </row>
    <row r="25" spans="1:21" ht="10.5" customHeight="1">
      <c r="A25" s="2" t="s">
        <v>41</v>
      </c>
      <c r="B25" s="91">
        <v>97184</v>
      </c>
      <c r="C25" s="63">
        <v>1759053194.96</v>
      </c>
      <c r="D25" s="53">
        <f t="shared" si="6"/>
        <v>52073.806837181764</v>
      </c>
      <c r="E25" s="53">
        <v>36185431</v>
      </c>
      <c r="F25" s="53">
        <v>182378539</v>
      </c>
      <c r="G25" s="53">
        <v>33780</v>
      </c>
      <c r="H25" s="75">
        <f t="shared" si="0"/>
        <v>0.34758808034244321</v>
      </c>
      <c r="I25" s="63">
        <v>300570702</v>
      </c>
      <c r="J25" s="53">
        <f t="shared" si="1"/>
        <v>8897.8893428063948</v>
      </c>
      <c r="K25" s="53">
        <v>34484</v>
      </c>
      <c r="L25" s="53">
        <v>84869381</v>
      </c>
      <c r="M25" s="53">
        <v>1227420003.96</v>
      </c>
      <c r="N25" s="53">
        <v>928223548</v>
      </c>
      <c r="O25" s="78">
        <f t="shared" si="2"/>
        <v>0.75623954718457531</v>
      </c>
      <c r="P25" s="75">
        <f t="shared" si="3"/>
        <v>0.69777310173266871</v>
      </c>
      <c r="Q25" s="64">
        <v>60669525</v>
      </c>
      <c r="R25" s="63">
        <v>1039515</v>
      </c>
      <c r="S25" s="63">
        <v>59630010</v>
      </c>
      <c r="T25" s="30">
        <f t="shared" si="4"/>
        <v>1765.246003552398</v>
      </c>
      <c r="U25" s="29">
        <f t="shared" si="5"/>
        <v>6.4241001134351744E-2</v>
      </c>
    </row>
    <row r="26" spans="1:21" ht="10.5" customHeight="1">
      <c r="A26" s="2" t="s">
        <v>40</v>
      </c>
      <c r="B26" s="91">
        <v>134657</v>
      </c>
      <c r="C26" s="63">
        <v>3296284747.0100002</v>
      </c>
      <c r="D26" s="53">
        <f t="shared" si="6"/>
        <v>56125.125521615504</v>
      </c>
      <c r="E26" s="53">
        <v>18934180</v>
      </c>
      <c r="F26" s="53">
        <v>240707731</v>
      </c>
      <c r="G26" s="53">
        <v>58731</v>
      </c>
      <c r="H26" s="75">
        <f t="shared" si="0"/>
        <v>0.43615259511202537</v>
      </c>
      <c r="I26" s="63">
        <v>523983061</v>
      </c>
      <c r="J26" s="53">
        <f t="shared" si="1"/>
        <v>8921.7459433689201</v>
      </c>
      <c r="K26" s="53">
        <v>60009</v>
      </c>
      <c r="L26" s="53">
        <v>145843004</v>
      </c>
      <c r="M26" s="53">
        <v>2404685131.0100002</v>
      </c>
      <c r="N26" s="53">
        <v>2043852572</v>
      </c>
      <c r="O26" s="78">
        <f t="shared" si="2"/>
        <v>0.84994602646441042</v>
      </c>
      <c r="P26" s="75">
        <f t="shared" si="3"/>
        <v>0.72951377552902441</v>
      </c>
      <c r="Q26" s="64">
        <v>135583448</v>
      </c>
      <c r="R26" s="63">
        <v>2332730</v>
      </c>
      <c r="S26" s="63">
        <v>133250718</v>
      </c>
      <c r="T26" s="30">
        <f t="shared" si="4"/>
        <v>2268.8310772845684</v>
      </c>
      <c r="U26" s="29">
        <f t="shared" si="5"/>
        <v>6.5195856015000289E-2</v>
      </c>
    </row>
    <row r="27" spans="1:21" ht="10.5" customHeight="1">
      <c r="A27" s="2" t="s">
        <v>39</v>
      </c>
      <c r="B27" s="91">
        <v>80033</v>
      </c>
      <c r="C27" s="63">
        <v>2876764750</v>
      </c>
      <c r="D27" s="53">
        <f t="shared" si="6"/>
        <v>66893.727473549588</v>
      </c>
      <c r="E27" s="53">
        <v>18927676</v>
      </c>
      <c r="F27" s="53">
        <v>179325654</v>
      </c>
      <c r="G27" s="53">
        <v>43005</v>
      </c>
      <c r="H27" s="75">
        <f t="shared" si="0"/>
        <v>0.53734084690065353</v>
      </c>
      <c r="I27" s="63">
        <v>401860743</v>
      </c>
      <c r="J27" s="53">
        <f t="shared" si="1"/>
        <v>9344.5121032438092</v>
      </c>
      <c r="K27" s="53">
        <v>43719</v>
      </c>
      <c r="L27" s="53">
        <v>102804245</v>
      </c>
      <c r="M27" s="53">
        <v>2211701784</v>
      </c>
      <c r="N27" s="53">
        <v>1921140532</v>
      </c>
      <c r="O27" s="78">
        <f t="shared" si="2"/>
        <v>0.86862548373293713</v>
      </c>
      <c r="P27" s="75">
        <f t="shared" si="3"/>
        <v>0.76881565793657614</v>
      </c>
      <c r="Q27" s="64">
        <v>128998322</v>
      </c>
      <c r="R27" s="63">
        <v>2428604</v>
      </c>
      <c r="S27" s="63">
        <v>126569718</v>
      </c>
      <c r="T27" s="30">
        <f t="shared" si="4"/>
        <v>2943.139588419951</v>
      </c>
      <c r="U27" s="29">
        <f t="shared" si="5"/>
        <v>6.5882592080983696E-2</v>
      </c>
    </row>
    <row r="28" spans="1:21" ht="10.5" customHeight="1">
      <c r="A28" s="2" t="s">
        <v>38</v>
      </c>
      <c r="B28" s="91">
        <v>46426</v>
      </c>
      <c r="C28" s="63">
        <v>2296514045.4499998</v>
      </c>
      <c r="D28" s="53">
        <f t="shared" si="6"/>
        <v>79599.114257738023</v>
      </c>
      <c r="E28" s="53">
        <v>18354841</v>
      </c>
      <c r="F28" s="53">
        <v>129491457</v>
      </c>
      <c r="G28" s="53">
        <v>28851</v>
      </c>
      <c r="H28" s="75">
        <f t="shared" si="0"/>
        <v>0.62144057209322368</v>
      </c>
      <c r="I28" s="63">
        <v>290497590</v>
      </c>
      <c r="J28" s="53">
        <f t="shared" si="1"/>
        <v>10068.891546220235</v>
      </c>
      <c r="K28" s="53">
        <v>29343</v>
      </c>
      <c r="L28" s="53">
        <v>60740626</v>
      </c>
      <c r="M28" s="53">
        <v>1834139213.45</v>
      </c>
      <c r="N28" s="53">
        <v>1578705301</v>
      </c>
      <c r="O28" s="78">
        <f t="shared" si="2"/>
        <v>0.86073362884514582</v>
      </c>
      <c r="P28" s="75">
        <f t="shared" si="3"/>
        <v>0.79866231041953073</v>
      </c>
      <c r="Q28" s="64">
        <v>106831951</v>
      </c>
      <c r="R28" s="63">
        <v>2143424</v>
      </c>
      <c r="S28" s="63">
        <v>104688527</v>
      </c>
      <c r="T28" s="30">
        <f t="shared" si="4"/>
        <v>3628.5926657654845</v>
      </c>
      <c r="U28" s="29">
        <f t="shared" si="5"/>
        <v>6.6312900155391319E-2</v>
      </c>
    </row>
    <row r="29" spans="1:21" ht="10.5" customHeight="1">
      <c r="A29" s="2" t="s">
        <v>37</v>
      </c>
      <c r="B29" s="91">
        <v>39866</v>
      </c>
      <c r="C29" s="63">
        <v>2523465678</v>
      </c>
      <c r="D29" s="53">
        <f t="shared" si="6"/>
        <v>92141.004053017852</v>
      </c>
      <c r="E29" s="53">
        <v>25818227</v>
      </c>
      <c r="F29" s="53">
        <v>138198301</v>
      </c>
      <c r="G29" s="53">
        <v>27387</v>
      </c>
      <c r="H29" s="75">
        <f t="shared" si="0"/>
        <v>0.68697637084232177</v>
      </c>
      <c r="I29" s="63">
        <v>301781400</v>
      </c>
      <c r="J29" s="53">
        <f t="shared" si="1"/>
        <v>11019.14777084018</v>
      </c>
      <c r="K29" s="53">
        <v>27844</v>
      </c>
      <c r="L29" s="53">
        <v>56141350</v>
      </c>
      <c r="M29" s="53">
        <v>2053162854</v>
      </c>
      <c r="N29" s="53">
        <v>1829176158</v>
      </c>
      <c r="O29" s="78">
        <f t="shared" si="2"/>
        <v>0.89090651257223652</v>
      </c>
      <c r="P29" s="75">
        <f t="shared" si="3"/>
        <v>0.81362820659691171</v>
      </c>
      <c r="Q29" s="64">
        <v>125946292</v>
      </c>
      <c r="R29" s="63">
        <v>2851197</v>
      </c>
      <c r="S29" s="63">
        <v>123095095</v>
      </c>
      <c r="T29" s="30">
        <f t="shared" si="4"/>
        <v>4494.6542155037059</v>
      </c>
      <c r="U29" s="29">
        <f t="shared" si="5"/>
        <v>6.7295374730113877E-2</v>
      </c>
    </row>
    <row r="30" spans="1:21" ht="10.5" customHeight="1">
      <c r="A30" s="2" t="s">
        <v>36</v>
      </c>
      <c r="B30" s="91">
        <v>8435</v>
      </c>
      <c r="C30" s="63">
        <v>675754804</v>
      </c>
      <c r="D30" s="53">
        <f t="shared" si="6"/>
        <v>108834.72443227573</v>
      </c>
      <c r="E30" s="53">
        <v>4132321</v>
      </c>
      <c r="F30" s="53">
        <v>33869855</v>
      </c>
      <c r="G30" s="53">
        <v>6209</v>
      </c>
      <c r="H30" s="75">
        <f t="shared" si="0"/>
        <v>0.73609958506224071</v>
      </c>
      <c r="I30" s="63">
        <v>85791848</v>
      </c>
      <c r="J30" s="53">
        <f t="shared" si="1"/>
        <v>13817.337413432115</v>
      </c>
      <c r="K30" s="53">
        <v>6329</v>
      </c>
      <c r="L30" s="53">
        <v>12753000</v>
      </c>
      <c r="M30" s="53">
        <v>547472422</v>
      </c>
      <c r="N30" s="53">
        <v>480768028</v>
      </c>
      <c r="O30" s="78">
        <f t="shared" si="2"/>
        <v>0.8781593532030002</v>
      </c>
      <c r="P30" s="75">
        <f t="shared" si="3"/>
        <v>0.81016430628290437</v>
      </c>
      <c r="Q30" s="64">
        <v>33673835</v>
      </c>
      <c r="R30" s="63">
        <v>793781</v>
      </c>
      <c r="S30" s="63">
        <v>32880054</v>
      </c>
      <c r="T30" s="30">
        <f t="shared" si="4"/>
        <v>5295.5474311483331</v>
      </c>
      <c r="U30" s="29">
        <f t="shared" si="5"/>
        <v>6.8390683417076145E-2</v>
      </c>
    </row>
    <row r="31" spans="1:21" ht="10.5" customHeight="1">
      <c r="A31" s="2" t="s">
        <v>35</v>
      </c>
      <c r="B31" s="91">
        <v>21090</v>
      </c>
      <c r="C31" s="63">
        <v>2172177704</v>
      </c>
      <c r="D31" s="53">
        <f t="shared" si="6"/>
        <v>131495.71426841817</v>
      </c>
      <c r="E31" s="53">
        <v>93603591</v>
      </c>
      <c r="F31" s="53">
        <v>104835944</v>
      </c>
      <c r="G31" s="53">
        <v>16519</v>
      </c>
      <c r="H31" s="75">
        <f t="shared" si="0"/>
        <v>0.78326220957799908</v>
      </c>
      <c r="I31" s="63">
        <v>248448994</v>
      </c>
      <c r="J31" s="53">
        <f t="shared" si="1"/>
        <v>15040.195774562624</v>
      </c>
      <c r="K31" s="53">
        <v>16919</v>
      </c>
      <c r="L31" s="53">
        <v>34029610</v>
      </c>
      <c r="M31" s="53">
        <v>1878466747</v>
      </c>
      <c r="N31" s="53">
        <v>1468997314</v>
      </c>
      <c r="O31" s="78">
        <f t="shared" si="2"/>
        <v>0.78201933377104382</v>
      </c>
      <c r="P31" s="75">
        <f t="shared" si="3"/>
        <v>0.86478502359215814</v>
      </c>
      <c r="Q31" s="64">
        <v>104307644</v>
      </c>
      <c r="R31" s="63">
        <v>2337819</v>
      </c>
      <c r="S31" s="63">
        <v>101969825</v>
      </c>
      <c r="T31" s="30">
        <f t="shared" si="4"/>
        <v>6172.8812276772205</v>
      </c>
      <c r="U31" s="29">
        <f t="shared" si="5"/>
        <v>6.9414575525901884E-2</v>
      </c>
    </row>
    <row r="32" spans="1:21" ht="10.5" customHeight="1">
      <c r="A32" s="1" t="s">
        <v>34</v>
      </c>
      <c r="B32" s="91">
        <v>10483</v>
      </c>
      <c r="C32" s="63">
        <v>1301577319.01</v>
      </c>
      <c r="D32" s="53">
        <f t="shared" si="6"/>
        <v>151399.01349424219</v>
      </c>
      <c r="E32" s="53">
        <v>14528353</v>
      </c>
      <c r="F32" s="53">
        <v>67107713</v>
      </c>
      <c r="G32" s="53">
        <v>8597</v>
      </c>
      <c r="H32" s="75">
        <f t="shared" si="0"/>
        <v>0.82008966898788516</v>
      </c>
      <c r="I32" s="63">
        <v>120613776</v>
      </c>
      <c r="J32" s="53">
        <f t="shared" si="1"/>
        <v>14029.751773874608</v>
      </c>
      <c r="K32" s="53">
        <v>8864</v>
      </c>
      <c r="L32" s="53">
        <v>17712900</v>
      </c>
      <c r="M32" s="53">
        <v>1110671283.01</v>
      </c>
      <c r="N32" s="53">
        <v>937511019</v>
      </c>
      <c r="O32" s="78">
        <f t="shared" si="2"/>
        <v>0.84409404775396457</v>
      </c>
      <c r="P32" s="75">
        <f t="shared" si="3"/>
        <v>0.85332716450129442</v>
      </c>
      <c r="Q32" s="64">
        <v>67692402</v>
      </c>
      <c r="R32" s="63">
        <v>1744100</v>
      </c>
      <c r="S32" s="63">
        <v>65948302</v>
      </c>
      <c r="T32" s="30">
        <f t="shared" si="4"/>
        <v>7671.0831685471676</v>
      </c>
      <c r="U32" s="29">
        <f t="shared" si="5"/>
        <v>7.0344028671091283E-2</v>
      </c>
    </row>
    <row r="33" spans="1:21" ht="10.5" customHeight="1">
      <c r="A33" s="2" t="s">
        <v>33</v>
      </c>
      <c r="B33" s="91">
        <v>9629</v>
      </c>
      <c r="C33" s="63">
        <v>2140449967</v>
      </c>
      <c r="D33" s="53">
        <f t="shared" si="6"/>
        <v>262760.86017677386</v>
      </c>
      <c r="E33" s="53">
        <v>37068493</v>
      </c>
      <c r="F33" s="53">
        <v>94792601</v>
      </c>
      <c r="G33" s="53">
        <v>8146</v>
      </c>
      <c r="H33" s="75">
        <f t="shared" si="0"/>
        <v>0.84598608370547301</v>
      </c>
      <c r="I33" s="63">
        <v>169545844</v>
      </c>
      <c r="J33" s="53">
        <f t="shared" si="1"/>
        <v>20813.386201816844</v>
      </c>
      <c r="K33" s="53">
        <v>8347</v>
      </c>
      <c r="L33" s="53">
        <v>16782000</v>
      </c>
      <c r="M33" s="53">
        <v>1896398015</v>
      </c>
      <c r="N33" s="53">
        <v>1115063864</v>
      </c>
      <c r="O33" s="78">
        <f t="shared" si="2"/>
        <v>0.58799041930024376</v>
      </c>
      <c r="P33" s="75">
        <f t="shared" si="3"/>
        <v>0.88598100597415175</v>
      </c>
      <c r="Q33" s="64">
        <v>81712262</v>
      </c>
      <c r="R33" s="63">
        <v>2415898</v>
      </c>
      <c r="S33" s="63">
        <v>79296364</v>
      </c>
      <c r="T33" s="30">
        <f t="shared" si="4"/>
        <v>9734.3928308372215</v>
      </c>
      <c r="U33" s="29">
        <f t="shared" si="5"/>
        <v>7.1113742055585072E-2</v>
      </c>
    </row>
    <row r="34" spans="1:21" ht="10.5" customHeight="1">
      <c r="A34" s="2" t="s">
        <v>32</v>
      </c>
      <c r="B34" s="91">
        <v>3989</v>
      </c>
      <c r="C34" s="63">
        <v>1117167748</v>
      </c>
      <c r="D34" s="53">
        <f t="shared" si="6"/>
        <v>325230.78544395923</v>
      </c>
      <c r="E34" s="53">
        <v>33573738</v>
      </c>
      <c r="F34" s="53">
        <v>63303332</v>
      </c>
      <c r="G34" s="53">
        <v>3435</v>
      </c>
      <c r="H34" s="75">
        <f t="shared" si="0"/>
        <v>0.86111807470544</v>
      </c>
      <c r="I34" s="63">
        <v>92519705</v>
      </c>
      <c r="J34" s="53">
        <f t="shared" si="1"/>
        <v>26934.41193595342</v>
      </c>
      <c r="K34" s="53">
        <v>3563</v>
      </c>
      <c r="L34" s="53">
        <v>7164000</v>
      </c>
      <c r="M34" s="53">
        <v>987754449</v>
      </c>
      <c r="N34" s="53">
        <v>610670399</v>
      </c>
      <c r="O34" s="78">
        <f t="shared" si="2"/>
        <v>0.61824110194415338</v>
      </c>
      <c r="P34" s="75">
        <f t="shared" si="3"/>
        <v>0.88415947449997456</v>
      </c>
      <c r="Q34" s="64">
        <v>45343251</v>
      </c>
      <c r="R34" s="63">
        <v>1756299</v>
      </c>
      <c r="S34" s="63">
        <v>43586952</v>
      </c>
      <c r="T34" s="30">
        <f t="shared" si="4"/>
        <v>12689.068995633188</v>
      </c>
      <c r="U34" s="29">
        <f t="shared" si="5"/>
        <v>7.1375576860079643E-2</v>
      </c>
    </row>
    <row r="35" spans="1:21" ht="10.5" customHeight="1">
      <c r="A35" s="8" t="s">
        <v>4</v>
      </c>
      <c r="B35" s="91">
        <v>7550</v>
      </c>
      <c r="C35" s="63">
        <v>6785427473</v>
      </c>
      <c r="D35" s="53">
        <f t="shared" si="6"/>
        <v>1008685.5170209603</v>
      </c>
      <c r="E35" s="53">
        <v>268918850</v>
      </c>
      <c r="F35" s="53">
        <v>286946416</v>
      </c>
      <c r="G35" s="53">
        <v>6727</v>
      </c>
      <c r="H35" s="75">
        <f t="shared" si="0"/>
        <v>0.89099337748344376</v>
      </c>
      <c r="I35" s="63">
        <v>866007403</v>
      </c>
      <c r="J35" s="53">
        <f t="shared" si="1"/>
        <v>128736.04920469748</v>
      </c>
      <c r="K35" s="53">
        <v>7018</v>
      </c>
      <c r="L35" s="53">
        <v>14068250</v>
      </c>
      <c r="M35" s="53">
        <v>5887324254</v>
      </c>
      <c r="N35" s="53">
        <v>3475459148</v>
      </c>
      <c r="O35" s="78">
        <f t="shared" si="2"/>
        <v>0.59032915430786459</v>
      </c>
      <c r="P35" s="82">
        <f t="shared" si="3"/>
        <v>0.86764235229487652</v>
      </c>
      <c r="Q35" s="64">
        <v>265463265</v>
      </c>
      <c r="R35" s="63">
        <v>21226227</v>
      </c>
      <c r="S35" s="63">
        <v>244237038</v>
      </c>
      <c r="T35" s="30">
        <f t="shared" si="4"/>
        <v>36306.977553144046</v>
      </c>
      <c r="U35" s="29">
        <f t="shared" si="5"/>
        <v>7.0274754384769419E-2</v>
      </c>
    </row>
    <row r="36" spans="1:21" ht="10.5" customHeight="1" thickBot="1">
      <c r="A36" s="26" t="s">
        <v>1</v>
      </c>
      <c r="B36" s="94">
        <f>SUM(B13:B35)</f>
        <v>1793399</v>
      </c>
      <c r="C36" s="32">
        <f>SUM(C13:C35)</f>
        <v>41173830916.709999</v>
      </c>
      <c r="D36" s="85">
        <f t="shared" ref="D36" si="7">C36/G36</f>
        <v>70891.704215589212</v>
      </c>
      <c r="E36" s="32">
        <f>SUM(E13:E35)</f>
        <v>1758719080.25</v>
      </c>
      <c r="F36" s="32">
        <f>SUM(F13:F35)</f>
        <v>4315326454.039999</v>
      </c>
      <c r="G36" s="32">
        <f t="shared" ref="G36:S36" si="8">SUM(G13:G35)</f>
        <v>580799</v>
      </c>
      <c r="H36" s="76">
        <f t="shared" si="0"/>
        <v>0.32385375479745443</v>
      </c>
      <c r="I36" s="32">
        <f>SUM(I13:I35)</f>
        <v>7902470940.6599998</v>
      </c>
      <c r="J36" s="32">
        <f t="shared" si="1"/>
        <v>13606.206175733774</v>
      </c>
      <c r="K36" s="32">
        <f t="shared" si="8"/>
        <v>559461</v>
      </c>
      <c r="L36" s="32">
        <f>SUM(L13:L35)</f>
        <v>1321846347</v>
      </c>
      <c r="M36" s="32">
        <f>SUM(M13:M35)</f>
        <v>29392906255.259998</v>
      </c>
      <c r="N36" s="32">
        <f>SUM(N13:N35)</f>
        <v>17285270435</v>
      </c>
      <c r="O36" s="76">
        <f t="shared" si="2"/>
        <v>0.58807626183296247</v>
      </c>
      <c r="P36" s="76">
        <f t="shared" si="3"/>
        <v>0.71387348713600451</v>
      </c>
      <c r="Q36" s="32">
        <f t="shared" si="8"/>
        <v>1298353029</v>
      </c>
      <c r="R36" s="32">
        <f t="shared" si="8"/>
        <v>45102465</v>
      </c>
      <c r="S36" s="32">
        <f t="shared" si="8"/>
        <v>1253250564</v>
      </c>
      <c r="T36" s="33">
        <f t="shared" si="4"/>
        <v>2157.8042730789825</v>
      </c>
      <c r="U36" s="34">
        <f>S36/SUM(N14:N35)</f>
        <v>6.7121289256043284E-2</v>
      </c>
    </row>
    <row r="37" spans="1:21" ht="11.25" customHeight="1" thickBot="1">
      <c r="A37" s="44" t="s">
        <v>128</v>
      </c>
      <c r="B37" s="95"/>
      <c r="C37" s="48"/>
      <c r="D37" s="48"/>
      <c r="E37" s="48"/>
      <c r="F37" s="48"/>
      <c r="G37" s="48"/>
      <c r="H37" s="48"/>
      <c r="I37" s="49" t="s">
        <v>16</v>
      </c>
      <c r="J37" s="49"/>
      <c r="K37" s="49"/>
      <c r="L37" s="50"/>
      <c r="M37" s="50"/>
      <c r="N37" s="51"/>
      <c r="O37" s="51"/>
      <c r="P37" s="51"/>
      <c r="Q37" s="48"/>
      <c r="R37" s="52"/>
      <c r="S37" s="52"/>
      <c r="T37" s="44"/>
      <c r="U37" s="44"/>
    </row>
    <row r="38" spans="1:21" ht="10.5" customHeight="1">
      <c r="A38" s="2" t="s">
        <v>5</v>
      </c>
      <c r="B38" s="92">
        <v>38034</v>
      </c>
      <c r="C38" s="65">
        <v>-1655851498</v>
      </c>
      <c r="D38" s="65">
        <f t="shared" ref="D38:D56" si="9">C38/G38</f>
        <v>-123285.7939096121</v>
      </c>
      <c r="E38" s="38">
        <v>971471828</v>
      </c>
      <c r="F38" s="38">
        <v>119500804</v>
      </c>
      <c r="G38" s="53">
        <v>13431</v>
      </c>
      <c r="H38" s="74">
        <f t="shared" ref="H38:H56" si="10">G38/B38</f>
        <v>0.35313140873954885</v>
      </c>
      <c r="I38" s="38">
        <v>174336838</v>
      </c>
      <c r="J38" s="53">
        <f t="shared" ref="J38:J56" si="11">I38/G38</f>
        <v>12980.183009455737</v>
      </c>
      <c r="K38" s="38">
        <v>12434</v>
      </c>
      <c r="L38" s="38">
        <v>26748150</v>
      </c>
      <c r="M38" s="65">
        <v>-1004965462</v>
      </c>
      <c r="N38" s="65">
        <v>-373611973</v>
      </c>
      <c r="O38" s="80">
        <f t="shared" ref="O38:O57" si="12">N38/M38</f>
        <v>0.37176598313783643</v>
      </c>
      <c r="P38" s="80">
        <f t="shared" ref="P38:P57" si="13">M38/C38</f>
        <v>0.60691762710233088</v>
      </c>
      <c r="Q38" s="38">
        <v>1279402</v>
      </c>
      <c r="R38" s="38">
        <v>154392</v>
      </c>
      <c r="S38" s="38">
        <v>1125010</v>
      </c>
      <c r="T38" s="66">
        <f t="shared" ref="T38:T56" si="14">S38/G38</f>
        <v>83.762191944010127</v>
      </c>
      <c r="U38" s="39">
        <f t="shared" ref="U38:U57" si="15">S38/C38</f>
        <v>-6.794147913377677E-4</v>
      </c>
    </row>
    <row r="39" spans="1:21" ht="10.5" customHeight="1">
      <c r="A39" s="12" t="s">
        <v>72</v>
      </c>
      <c r="B39" s="93">
        <v>183211</v>
      </c>
      <c r="C39" s="38">
        <v>72122214.969999999</v>
      </c>
      <c r="D39" s="38">
        <f t="shared" si="9"/>
        <v>2054.0617159375711</v>
      </c>
      <c r="E39" s="38">
        <v>5204438</v>
      </c>
      <c r="F39" s="38">
        <v>16713970.48</v>
      </c>
      <c r="G39" s="53">
        <v>35112</v>
      </c>
      <c r="H39" s="75">
        <f t="shared" si="10"/>
        <v>0.19164788140450081</v>
      </c>
      <c r="I39" s="38">
        <v>140082113</v>
      </c>
      <c r="J39" s="53">
        <f t="shared" si="11"/>
        <v>3989.5794315333787</v>
      </c>
      <c r="K39" s="38">
        <v>16866</v>
      </c>
      <c r="L39" s="38">
        <v>43198032</v>
      </c>
      <c r="M39" s="65">
        <v>-122667462.51000001</v>
      </c>
      <c r="N39" s="65">
        <v>-124108776</v>
      </c>
      <c r="O39" s="78">
        <f t="shared" si="12"/>
        <v>1.0117497620029638</v>
      </c>
      <c r="P39" s="80">
        <f t="shared" si="13"/>
        <v>-1.7008277208489069</v>
      </c>
      <c r="Q39" s="38">
        <v>356864</v>
      </c>
      <c r="R39" s="38">
        <v>14131</v>
      </c>
      <c r="S39" s="38">
        <v>342733</v>
      </c>
      <c r="T39" s="40">
        <f t="shared" si="14"/>
        <v>9.7611357940305314</v>
      </c>
      <c r="U39" s="39">
        <f t="shared" si="15"/>
        <v>4.7521141737336195E-3</v>
      </c>
    </row>
    <row r="40" spans="1:21" ht="10.5" customHeight="1">
      <c r="A40" s="12" t="s">
        <v>73</v>
      </c>
      <c r="B40" s="93">
        <v>299995</v>
      </c>
      <c r="C40" s="38">
        <v>327155760.37</v>
      </c>
      <c r="D40" s="38">
        <f t="shared" si="9"/>
        <v>6946.4246208888044</v>
      </c>
      <c r="E40" s="38">
        <v>9326230.25</v>
      </c>
      <c r="F40" s="38">
        <v>61200679</v>
      </c>
      <c r="G40" s="53">
        <v>47097</v>
      </c>
      <c r="H40" s="75">
        <f t="shared" si="10"/>
        <v>0.15699261654360905</v>
      </c>
      <c r="I40" s="38">
        <v>261291143.65000001</v>
      </c>
      <c r="J40" s="53">
        <f t="shared" si="11"/>
        <v>5547.9360394504956</v>
      </c>
      <c r="K40" s="38">
        <v>34286</v>
      </c>
      <c r="L40" s="38">
        <v>87033739</v>
      </c>
      <c r="M40" s="65">
        <v>-73043571.030000001</v>
      </c>
      <c r="N40" s="65">
        <v>-75596325</v>
      </c>
      <c r="O40" s="78">
        <f t="shared" si="12"/>
        <v>1.0349483730601226</v>
      </c>
      <c r="P40" s="80">
        <f t="shared" si="13"/>
        <v>-0.22326848516251299</v>
      </c>
      <c r="Q40" s="38">
        <v>4407102</v>
      </c>
      <c r="R40" s="38">
        <v>261074</v>
      </c>
      <c r="S40" s="38">
        <v>4146028</v>
      </c>
      <c r="T40" s="40">
        <f t="shared" si="14"/>
        <v>88.031679300167738</v>
      </c>
      <c r="U40" s="39">
        <f t="shared" si="15"/>
        <v>1.267294818624318E-2</v>
      </c>
    </row>
    <row r="41" spans="1:21" ht="10.5" customHeight="1">
      <c r="A41" s="12" t="s">
        <v>64</v>
      </c>
      <c r="B41" s="93">
        <v>211330</v>
      </c>
      <c r="C41" s="38">
        <v>476075481.45999998</v>
      </c>
      <c r="D41" s="38">
        <f t="shared" si="9"/>
        <v>12476.426475706274</v>
      </c>
      <c r="E41" s="38">
        <v>5914533</v>
      </c>
      <c r="F41" s="38">
        <v>90718237.799999997</v>
      </c>
      <c r="G41" s="53">
        <v>38158</v>
      </c>
      <c r="H41" s="75">
        <f t="shared" si="10"/>
        <v>0.18056120759002509</v>
      </c>
      <c r="I41" s="38">
        <v>284074726.18000001</v>
      </c>
      <c r="J41" s="53">
        <f t="shared" si="11"/>
        <v>7444.6964248650347</v>
      </c>
      <c r="K41" s="38">
        <v>35824</v>
      </c>
      <c r="L41" s="38">
        <v>90560818</v>
      </c>
      <c r="M41" s="38">
        <v>16636232.479999999</v>
      </c>
      <c r="N41" s="38">
        <v>11738101</v>
      </c>
      <c r="O41" s="78">
        <f t="shared" si="12"/>
        <v>0.7055744751169768</v>
      </c>
      <c r="P41" s="80">
        <f t="shared" si="13"/>
        <v>3.4944526924556144E-2</v>
      </c>
      <c r="Q41" s="38">
        <v>7898816</v>
      </c>
      <c r="R41" s="38">
        <v>456099</v>
      </c>
      <c r="S41" s="38">
        <v>7442717</v>
      </c>
      <c r="T41" s="40">
        <f t="shared" si="14"/>
        <v>195.04997641385816</v>
      </c>
      <c r="U41" s="39">
        <f t="shared" si="15"/>
        <v>1.5633481012664457E-2</v>
      </c>
    </row>
    <row r="42" spans="1:21" ht="10.5" customHeight="1">
      <c r="A42" s="12" t="s">
        <v>63</v>
      </c>
      <c r="B42" s="93">
        <v>167871</v>
      </c>
      <c r="C42" s="38">
        <v>589264613.19000006</v>
      </c>
      <c r="D42" s="38">
        <f t="shared" si="9"/>
        <v>17429.738913570753</v>
      </c>
      <c r="E42" s="38">
        <v>5257650</v>
      </c>
      <c r="F42" s="38">
        <v>109957885</v>
      </c>
      <c r="G42" s="53">
        <v>33808</v>
      </c>
      <c r="H42" s="75">
        <f t="shared" si="10"/>
        <v>0.20139273608902072</v>
      </c>
      <c r="I42" s="38">
        <v>277447857</v>
      </c>
      <c r="J42" s="53">
        <f t="shared" si="11"/>
        <v>8206.5740948887833</v>
      </c>
      <c r="K42" s="38">
        <v>34159</v>
      </c>
      <c r="L42" s="38">
        <v>86225968</v>
      </c>
      <c r="M42" s="38">
        <v>120890553.19</v>
      </c>
      <c r="N42" s="38">
        <v>112139077</v>
      </c>
      <c r="O42" s="78">
        <f t="shared" si="12"/>
        <v>0.9276082707947777</v>
      </c>
      <c r="P42" s="80">
        <f t="shared" si="13"/>
        <v>0.20515495158542729</v>
      </c>
      <c r="Q42" s="38">
        <v>12403172</v>
      </c>
      <c r="R42" s="38">
        <v>512887</v>
      </c>
      <c r="S42" s="38">
        <v>11890285</v>
      </c>
      <c r="T42" s="40">
        <f t="shared" si="14"/>
        <v>351.70033719829627</v>
      </c>
      <c r="U42" s="39">
        <f t="shared" si="15"/>
        <v>2.0178175871840696E-2</v>
      </c>
    </row>
    <row r="43" spans="1:21" ht="10.5" customHeight="1">
      <c r="A43" s="12" t="s">
        <v>62</v>
      </c>
      <c r="B43" s="93">
        <v>141817</v>
      </c>
      <c r="C43" s="38">
        <v>725801452.50999999</v>
      </c>
      <c r="D43" s="38">
        <f t="shared" si="9"/>
        <v>22508.263118216211</v>
      </c>
      <c r="E43" s="38">
        <v>5612071</v>
      </c>
      <c r="F43" s="38">
        <v>124928819</v>
      </c>
      <c r="G43" s="53">
        <v>32246</v>
      </c>
      <c r="H43" s="75">
        <f t="shared" si="10"/>
        <v>0.22737753583843967</v>
      </c>
      <c r="I43" s="38">
        <v>275848399.33000004</v>
      </c>
      <c r="J43" s="53">
        <f t="shared" si="11"/>
        <v>8554.4997621410421</v>
      </c>
      <c r="K43" s="38">
        <v>33495</v>
      </c>
      <c r="L43" s="38">
        <v>84536601</v>
      </c>
      <c r="M43" s="38">
        <v>246099704.17999998</v>
      </c>
      <c r="N43" s="38">
        <v>233363165</v>
      </c>
      <c r="O43" s="78">
        <f t="shared" si="12"/>
        <v>0.94824642629117373</v>
      </c>
      <c r="P43" s="80">
        <f t="shared" si="13"/>
        <v>0.33907303895428514</v>
      </c>
      <c r="Q43" s="38">
        <v>18857112</v>
      </c>
      <c r="R43" s="38">
        <v>571754</v>
      </c>
      <c r="S43" s="38">
        <v>18285358</v>
      </c>
      <c r="T43" s="40">
        <f t="shared" si="14"/>
        <v>567.05817775848163</v>
      </c>
      <c r="U43" s="39">
        <f t="shared" si="15"/>
        <v>2.5193333434046918E-2</v>
      </c>
    </row>
    <row r="44" spans="1:21" ht="10.5" customHeight="1">
      <c r="A44" s="12" t="s">
        <v>61</v>
      </c>
      <c r="B44" s="93">
        <v>123208</v>
      </c>
      <c r="C44" s="38">
        <v>917135180.77999997</v>
      </c>
      <c r="D44" s="38">
        <f t="shared" si="9"/>
        <v>27521.761516624654</v>
      </c>
      <c r="E44" s="38">
        <v>5839655</v>
      </c>
      <c r="F44" s="38">
        <v>146627146.80000001</v>
      </c>
      <c r="G44" s="53">
        <v>33324</v>
      </c>
      <c r="H44" s="75">
        <f t="shared" si="10"/>
        <v>0.27046945003571199</v>
      </c>
      <c r="I44" s="38">
        <v>290142835.37</v>
      </c>
      <c r="J44" s="53">
        <f t="shared" si="11"/>
        <v>8706.7229435241861</v>
      </c>
      <c r="K44" s="38">
        <v>35042</v>
      </c>
      <c r="L44" s="38">
        <v>87879216</v>
      </c>
      <c r="M44" s="38">
        <v>398325637.61000001</v>
      </c>
      <c r="N44" s="38">
        <v>380667757</v>
      </c>
      <c r="O44" s="78">
        <f t="shared" si="12"/>
        <v>0.95566973615871342</v>
      </c>
      <c r="P44" s="80">
        <f t="shared" si="13"/>
        <v>0.43431507803597097</v>
      </c>
      <c r="Q44" s="38">
        <v>27913140</v>
      </c>
      <c r="R44" s="38">
        <v>654051</v>
      </c>
      <c r="S44" s="38">
        <v>27259089</v>
      </c>
      <c r="T44" s="40">
        <f t="shared" si="14"/>
        <v>818.00171047893411</v>
      </c>
      <c r="U44" s="39">
        <f t="shared" si="15"/>
        <v>2.9721996899973725E-2</v>
      </c>
    </row>
    <row r="45" spans="1:21" ht="10.5" customHeight="1">
      <c r="A45" s="12" t="s">
        <v>60</v>
      </c>
      <c r="B45" s="93">
        <v>195860</v>
      </c>
      <c r="C45" s="38">
        <v>2430520973.0999999</v>
      </c>
      <c r="D45" s="38">
        <f t="shared" si="9"/>
        <v>34982.598421082934</v>
      </c>
      <c r="E45" s="38">
        <v>10210264</v>
      </c>
      <c r="F45" s="38">
        <v>327614789</v>
      </c>
      <c r="G45" s="53">
        <v>69478</v>
      </c>
      <c r="H45" s="75">
        <f t="shared" si="10"/>
        <v>0.35473297253139996</v>
      </c>
      <c r="I45" s="38">
        <v>626131352</v>
      </c>
      <c r="J45" s="53">
        <f t="shared" si="11"/>
        <v>9011.9369008894901</v>
      </c>
      <c r="K45" s="38">
        <v>72189</v>
      </c>
      <c r="L45" s="38">
        <v>181185524</v>
      </c>
      <c r="M45" s="38">
        <v>1305799572.0999999</v>
      </c>
      <c r="N45" s="38">
        <v>1255664080</v>
      </c>
      <c r="O45" s="78">
        <f t="shared" si="12"/>
        <v>0.96160552264589005</v>
      </c>
      <c r="P45" s="80">
        <f t="shared" si="13"/>
        <v>0.53725089663987646</v>
      </c>
      <c r="Q45" s="38">
        <v>87677523</v>
      </c>
      <c r="R45" s="38">
        <v>1581898</v>
      </c>
      <c r="S45" s="38">
        <v>86095625</v>
      </c>
      <c r="T45" s="40">
        <f t="shared" si="14"/>
        <v>1239.1782290797087</v>
      </c>
      <c r="U45" s="39">
        <f t="shared" si="15"/>
        <v>3.5422704001681425E-2</v>
      </c>
    </row>
    <row r="46" spans="1:21" ht="10.5" customHeight="1">
      <c r="A46" s="12" t="s">
        <v>59</v>
      </c>
      <c r="B46" s="93">
        <v>133320</v>
      </c>
      <c r="C46" s="38">
        <v>2943097665.8699999</v>
      </c>
      <c r="D46" s="38">
        <f t="shared" si="9"/>
        <v>44871.817924804462</v>
      </c>
      <c r="E46" s="38">
        <v>12870425</v>
      </c>
      <c r="F46" s="38">
        <v>389197865.80000001</v>
      </c>
      <c r="G46" s="53">
        <v>65589</v>
      </c>
      <c r="H46" s="75">
        <f t="shared" si="10"/>
        <v>0.49196669666966697</v>
      </c>
      <c r="I46" s="38">
        <v>629443356</v>
      </c>
      <c r="J46" s="53">
        <f t="shared" si="11"/>
        <v>9596.7823263047158</v>
      </c>
      <c r="K46" s="38">
        <v>67549</v>
      </c>
      <c r="L46" s="38">
        <v>169241146</v>
      </c>
      <c r="M46" s="38">
        <v>1768085723.0699999</v>
      </c>
      <c r="N46" s="38">
        <v>1699637639</v>
      </c>
      <c r="O46" s="78">
        <f t="shared" si="12"/>
        <v>0.96128689736199513</v>
      </c>
      <c r="P46" s="80">
        <f t="shared" si="13"/>
        <v>0.600756727706942</v>
      </c>
      <c r="Q46" s="38">
        <v>117236251</v>
      </c>
      <c r="R46" s="38">
        <v>2005687</v>
      </c>
      <c r="S46" s="38">
        <v>115230564</v>
      </c>
      <c r="T46" s="40">
        <f t="shared" si="14"/>
        <v>1756.8580707130768</v>
      </c>
      <c r="U46" s="39">
        <f t="shared" si="15"/>
        <v>3.9152816889594134E-2</v>
      </c>
    </row>
    <row r="47" spans="1:21" ht="10.5" customHeight="1">
      <c r="A47" s="12" t="s">
        <v>58</v>
      </c>
      <c r="B47" s="93">
        <v>89928</v>
      </c>
      <c r="C47" s="38">
        <v>2944884657.4400001</v>
      </c>
      <c r="D47" s="38">
        <f t="shared" si="9"/>
        <v>54779.379405122861</v>
      </c>
      <c r="E47" s="38">
        <v>16336825</v>
      </c>
      <c r="F47" s="38">
        <v>442110731.60000002</v>
      </c>
      <c r="G47" s="53">
        <v>53759</v>
      </c>
      <c r="H47" s="75">
        <f t="shared" si="10"/>
        <v>0.59780046259229602</v>
      </c>
      <c r="I47" s="38">
        <v>566656003</v>
      </c>
      <c r="J47" s="53">
        <f t="shared" si="11"/>
        <v>10540.672315333246</v>
      </c>
      <c r="K47" s="38">
        <v>55031</v>
      </c>
      <c r="L47" s="38">
        <v>138268079</v>
      </c>
      <c r="M47" s="38">
        <v>1814186668.8399999</v>
      </c>
      <c r="N47" s="38">
        <v>1734795105</v>
      </c>
      <c r="O47" s="78">
        <f t="shared" si="12"/>
        <v>0.95623848129654521</v>
      </c>
      <c r="P47" s="80">
        <f t="shared" si="13"/>
        <v>0.61604676578982875</v>
      </c>
      <c r="Q47" s="38">
        <v>120116586</v>
      </c>
      <c r="R47" s="38">
        <v>2261312</v>
      </c>
      <c r="S47" s="38">
        <v>117855274</v>
      </c>
      <c r="T47" s="40">
        <f t="shared" si="14"/>
        <v>2192.2891794862257</v>
      </c>
      <c r="U47" s="39">
        <f t="shared" si="15"/>
        <v>4.0020336179296088E-2</v>
      </c>
    </row>
    <row r="48" spans="1:21" ht="10.5" customHeight="1">
      <c r="A48" s="12" t="s">
        <v>57</v>
      </c>
      <c r="B48" s="93">
        <v>58806</v>
      </c>
      <c r="C48" s="38">
        <v>2538568754</v>
      </c>
      <c r="D48" s="38">
        <f t="shared" si="9"/>
        <v>64721.432679805213</v>
      </c>
      <c r="E48" s="38">
        <v>13412711</v>
      </c>
      <c r="F48" s="38">
        <v>397192440.56</v>
      </c>
      <c r="G48" s="53">
        <v>39223</v>
      </c>
      <c r="H48" s="75">
        <f t="shared" si="10"/>
        <v>0.66698976294935886</v>
      </c>
      <c r="I48" s="38">
        <v>457303500</v>
      </c>
      <c r="J48" s="53">
        <f t="shared" si="11"/>
        <v>11659.064834408382</v>
      </c>
      <c r="K48" s="38">
        <v>40056</v>
      </c>
      <c r="L48" s="38">
        <v>80730871</v>
      </c>
      <c r="M48" s="38">
        <v>1616754653.4400001</v>
      </c>
      <c r="N48" s="38">
        <v>1528412385</v>
      </c>
      <c r="O48" s="78">
        <f t="shared" si="12"/>
        <v>0.94535827173774789</v>
      </c>
      <c r="P48" s="80">
        <f t="shared" si="13"/>
        <v>0.63687644894096107</v>
      </c>
      <c r="Q48" s="38">
        <v>105826320</v>
      </c>
      <c r="R48" s="38">
        <v>1949464</v>
      </c>
      <c r="S48" s="38">
        <v>103876856</v>
      </c>
      <c r="T48" s="40">
        <f t="shared" si="14"/>
        <v>2648.3659077582033</v>
      </c>
      <c r="U48" s="39">
        <f t="shared" si="15"/>
        <v>4.091945740540695E-2</v>
      </c>
    </row>
    <row r="49" spans="1:21" ht="10.5" customHeight="1">
      <c r="A49" s="12" t="s">
        <v>56</v>
      </c>
      <c r="B49" s="93">
        <v>38838</v>
      </c>
      <c r="C49" s="38">
        <v>2090773291.01</v>
      </c>
      <c r="D49" s="38">
        <f t="shared" si="9"/>
        <v>74686.478924412368</v>
      </c>
      <c r="E49" s="38">
        <v>12900883</v>
      </c>
      <c r="F49" s="38">
        <v>310291494</v>
      </c>
      <c r="G49" s="53">
        <v>27994</v>
      </c>
      <c r="H49" s="75">
        <f t="shared" si="10"/>
        <v>0.72078891806993151</v>
      </c>
      <c r="I49" s="38">
        <v>345768337</v>
      </c>
      <c r="J49" s="53">
        <f t="shared" si="11"/>
        <v>12351.515931985425</v>
      </c>
      <c r="K49" s="38">
        <v>28572</v>
      </c>
      <c r="L49" s="38">
        <v>57564496</v>
      </c>
      <c r="M49" s="38">
        <v>1390049847.01</v>
      </c>
      <c r="N49" s="38">
        <v>1297486560</v>
      </c>
      <c r="O49" s="78">
        <f t="shared" si="12"/>
        <v>0.93341009517816664</v>
      </c>
      <c r="P49" s="80">
        <f t="shared" si="13"/>
        <v>0.66484962907599698</v>
      </c>
      <c r="Q49" s="38">
        <v>90017099</v>
      </c>
      <c r="R49" s="38">
        <v>1882425</v>
      </c>
      <c r="S49" s="38">
        <v>88134674</v>
      </c>
      <c r="T49" s="40">
        <f t="shared" si="14"/>
        <v>3148.3415731942559</v>
      </c>
      <c r="U49" s="39">
        <f t="shared" si="15"/>
        <v>4.2154103641444722E-2</v>
      </c>
    </row>
    <row r="50" spans="1:21" ht="10.5" customHeight="1">
      <c r="A50" s="12" t="s">
        <v>55</v>
      </c>
      <c r="B50" s="93">
        <v>26261</v>
      </c>
      <c r="C50" s="38">
        <v>1695405035</v>
      </c>
      <c r="D50" s="38">
        <f t="shared" si="9"/>
        <v>84715.186878528955</v>
      </c>
      <c r="E50" s="38">
        <v>11880207</v>
      </c>
      <c r="F50" s="38">
        <v>229691635</v>
      </c>
      <c r="G50" s="53">
        <v>20013</v>
      </c>
      <c r="H50" s="75">
        <f t="shared" si="10"/>
        <v>0.7620806519172918</v>
      </c>
      <c r="I50" s="38">
        <v>263756353.13</v>
      </c>
      <c r="J50" s="53">
        <f t="shared" si="11"/>
        <v>13179.251143256883</v>
      </c>
      <c r="K50" s="38">
        <v>20436</v>
      </c>
      <c r="L50" s="38">
        <v>41100999</v>
      </c>
      <c r="M50" s="38">
        <v>1172736254.8699999</v>
      </c>
      <c r="N50" s="38">
        <v>1082857055</v>
      </c>
      <c r="O50" s="78">
        <f t="shared" si="12"/>
        <v>0.92335940882124157</v>
      </c>
      <c r="P50" s="80">
        <f t="shared" si="13"/>
        <v>0.69171450518312272</v>
      </c>
      <c r="Q50" s="38">
        <v>75564443</v>
      </c>
      <c r="R50" s="38">
        <v>1633081</v>
      </c>
      <c r="S50" s="38">
        <v>73931362</v>
      </c>
      <c r="T50" s="40">
        <f t="shared" si="14"/>
        <v>3694.1668915205119</v>
      </c>
      <c r="U50" s="39">
        <f t="shared" si="15"/>
        <v>4.3606902465050189E-2</v>
      </c>
    </row>
    <row r="51" spans="1:21" ht="10.5" customHeight="1">
      <c r="A51" s="12" t="s">
        <v>54</v>
      </c>
      <c r="B51" s="93">
        <v>17952</v>
      </c>
      <c r="C51" s="38">
        <v>1352090608</v>
      </c>
      <c r="D51" s="38">
        <f t="shared" si="9"/>
        <v>94690.847258211361</v>
      </c>
      <c r="E51" s="38">
        <v>9086184</v>
      </c>
      <c r="F51" s="38">
        <v>174219662</v>
      </c>
      <c r="G51" s="53">
        <v>14279</v>
      </c>
      <c r="H51" s="75">
        <f t="shared" si="10"/>
        <v>0.79539884135472372</v>
      </c>
      <c r="I51" s="38">
        <v>196561251</v>
      </c>
      <c r="J51" s="53">
        <f t="shared" si="11"/>
        <v>13765.757476013727</v>
      </c>
      <c r="K51" s="38">
        <v>14552</v>
      </c>
      <c r="L51" s="38">
        <v>29312950</v>
      </c>
      <c r="M51" s="38">
        <v>961082929</v>
      </c>
      <c r="N51" s="38">
        <v>877215604</v>
      </c>
      <c r="O51" s="78">
        <f t="shared" si="12"/>
        <v>0.91273664064841586</v>
      </c>
      <c r="P51" s="80">
        <f t="shared" si="13"/>
        <v>0.71081251752915064</v>
      </c>
      <c r="Q51" s="38">
        <v>61794007</v>
      </c>
      <c r="R51" s="38">
        <v>1368282</v>
      </c>
      <c r="S51" s="38">
        <v>60425725</v>
      </c>
      <c r="T51" s="40">
        <f t="shared" si="14"/>
        <v>4231.7896911548423</v>
      </c>
      <c r="U51" s="39">
        <f t="shared" si="15"/>
        <v>4.4690588517126956E-2</v>
      </c>
    </row>
    <row r="52" spans="1:21" ht="10.5" customHeight="1">
      <c r="A52" s="12" t="s">
        <v>53</v>
      </c>
      <c r="B52" s="93">
        <v>38522</v>
      </c>
      <c r="C52" s="38">
        <v>3825712348.0100002</v>
      </c>
      <c r="D52" s="38">
        <f t="shared" si="9"/>
        <v>119415.43677653963</v>
      </c>
      <c r="E52" s="38">
        <v>41787222</v>
      </c>
      <c r="F52" s="38">
        <v>446103145</v>
      </c>
      <c r="G52" s="53">
        <v>32037</v>
      </c>
      <c r="H52" s="75">
        <f t="shared" si="10"/>
        <v>0.83165463890763724</v>
      </c>
      <c r="I52" s="38">
        <v>512998928</v>
      </c>
      <c r="J52" s="53">
        <f t="shared" si="11"/>
        <v>16012.701813528109</v>
      </c>
      <c r="K52" s="38">
        <v>32781</v>
      </c>
      <c r="L52" s="38">
        <v>65861910</v>
      </c>
      <c r="M52" s="38">
        <v>2842535587.0100002</v>
      </c>
      <c r="N52" s="38">
        <v>2516217902</v>
      </c>
      <c r="O52" s="78">
        <f t="shared" si="12"/>
        <v>0.88520189984560704</v>
      </c>
      <c r="P52" s="80">
        <f t="shared" si="13"/>
        <v>0.74300818473416752</v>
      </c>
      <c r="Q52" s="38">
        <v>180382153</v>
      </c>
      <c r="R52" s="38">
        <v>4546268</v>
      </c>
      <c r="S52" s="38">
        <v>175835885</v>
      </c>
      <c r="T52" s="40">
        <f t="shared" si="14"/>
        <v>5488.5252988731781</v>
      </c>
      <c r="U52" s="39">
        <f t="shared" si="15"/>
        <v>4.596160636370468E-2</v>
      </c>
    </row>
    <row r="53" spans="1:21" ht="10.5" customHeight="1">
      <c r="A53" s="12" t="s">
        <v>52</v>
      </c>
      <c r="B53" s="93">
        <v>11464</v>
      </c>
      <c r="C53" s="38">
        <v>1701173546</v>
      </c>
      <c r="D53" s="38">
        <f t="shared" si="9"/>
        <v>171058.17456008043</v>
      </c>
      <c r="E53" s="38">
        <v>27038479</v>
      </c>
      <c r="F53" s="38">
        <v>171018844</v>
      </c>
      <c r="G53" s="53">
        <v>9945</v>
      </c>
      <c r="H53" s="75">
        <f t="shared" si="10"/>
        <v>0.86749825540823444</v>
      </c>
      <c r="I53" s="38">
        <v>208926389</v>
      </c>
      <c r="J53" s="53">
        <f t="shared" si="11"/>
        <v>21008.183911513323</v>
      </c>
      <c r="K53" s="38">
        <v>10216</v>
      </c>
      <c r="L53" s="38">
        <v>20521090</v>
      </c>
      <c r="M53" s="38">
        <v>1327745702</v>
      </c>
      <c r="N53" s="38">
        <v>1115536934</v>
      </c>
      <c r="O53" s="78">
        <f t="shared" si="12"/>
        <v>0.84017363590004679</v>
      </c>
      <c r="P53" s="80">
        <f t="shared" si="13"/>
        <v>0.78048809606871228</v>
      </c>
      <c r="Q53" s="38">
        <v>81688696</v>
      </c>
      <c r="R53" s="38">
        <v>2670638</v>
      </c>
      <c r="S53" s="38">
        <v>79018058</v>
      </c>
      <c r="T53" s="40">
        <f t="shared" si="14"/>
        <v>7945.5060834590249</v>
      </c>
      <c r="U53" s="39">
        <f t="shared" si="15"/>
        <v>4.6449145759288685E-2</v>
      </c>
    </row>
    <row r="54" spans="1:21" ht="10.5" customHeight="1">
      <c r="A54" s="12" t="s">
        <v>51</v>
      </c>
      <c r="B54" s="93">
        <v>11866</v>
      </c>
      <c r="C54" s="38">
        <v>3091268015</v>
      </c>
      <c r="D54" s="38">
        <f t="shared" si="9"/>
        <v>291409.12660256412</v>
      </c>
      <c r="E54" s="38">
        <v>76787364</v>
      </c>
      <c r="F54" s="38">
        <v>259654054</v>
      </c>
      <c r="G54" s="53">
        <v>10608</v>
      </c>
      <c r="H54" s="75">
        <f t="shared" si="10"/>
        <v>0.89398280802292263</v>
      </c>
      <c r="I54" s="38">
        <v>333120181</v>
      </c>
      <c r="J54" s="53">
        <f t="shared" si="11"/>
        <v>31402.731994720965</v>
      </c>
      <c r="K54" s="38">
        <v>11034</v>
      </c>
      <c r="L54" s="38">
        <v>21984250</v>
      </c>
      <c r="M54" s="38">
        <v>2553296894</v>
      </c>
      <c r="N54" s="38">
        <v>1846420945</v>
      </c>
      <c r="O54" s="78">
        <f t="shared" si="12"/>
        <v>0.72315168257123175</v>
      </c>
      <c r="P54" s="80">
        <f t="shared" si="13"/>
        <v>0.82597072839056307</v>
      </c>
      <c r="Q54" s="38">
        <v>138435161</v>
      </c>
      <c r="R54" s="38">
        <v>6432571</v>
      </c>
      <c r="S54" s="38">
        <v>132002590</v>
      </c>
      <c r="T54" s="40">
        <f t="shared" si="14"/>
        <v>12443.683069381599</v>
      </c>
      <c r="U54" s="39">
        <f t="shared" si="15"/>
        <v>4.2701761658799423E-2</v>
      </c>
    </row>
    <row r="55" spans="1:21" ht="10.5" customHeight="1">
      <c r="A55" s="12" t="s">
        <v>50</v>
      </c>
      <c r="B55" s="93">
        <v>2695</v>
      </c>
      <c r="C55" s="38">
        <v>1661029229</v>
      </c>
      <c r="D55" s="38">
        <f t="shared" si="9"/>
        <v>680192.14946764952</v>
      </c>
      <c r="E55" s="38">
        <v>65096069</v>
      </c>
      <c r="F55" s="38">
        <v>103358315</v>
      </c>
      <c r="G55" s="53">
        <v>2442</v>
      </c>
      <c r="H55" s="75">
        <f t="shared" si="10"/>
        <v>0.90612244897959182</v>
      </c>
      <c r="I55" s="38">
        <v>156706272</v>
      </c>
      <c r="J55" s="53">
        <f t="shared" si="11"/>
        <v>64171.282555282552</v>
      </c>
      <c r="K55" s="38">
        <v>2539</v>
      </c>
      <c r="L55" s="38">
        <v>5090508</v>
      </c>
      <c r="M55" s="38">
        <v>1460970203</v>
      </c>
      <c r="N55" s="38">
        <v>692913575</v>
      </c>
      <c r="O55" s="78">
        <f t="shared" si="12"/>
        <v>0.47428316715642149</v>
      </c>
      <c r="P55" s="80">
        <f t="shared" si="13"/>
        <v>0.87955719110346853</v>
      </c>
      <c r="Q55" s="38">
        <v>53014390</v>
      </c>
      <c r="R55" s="38">
        <v>4086074</v>
      </c>
      <c r="S55" s="38">
        <v>48928316</v>
      </c>
      <c r="T55" s="40">
        <f t="shared" si="14"/>
        <v>20036.165438165437</v>
      </c>
      <c r="U55" s="39">
        <f t="shared" si="15"/>
        <v>2.9456625534191608E-2</v>
      </c>
    </row>
    <row r="56" spans="1:21" ht="10.5" customHeight="1">
      <c r="A56" s="8" t="s">
        <v>15</v>
      </c>
      <c r="B56" s="93">
        <v>2421</v>
      </c>
      <c r="C56" s="38">
        <v>13447603589</v>
      </c>
      <c r="D56" s="38">
        <f t="shared" si="9"/>
        <v>5960817.1937056733</v>
      </c>
      <c r="E56" s="38">
        <v>452686042</v>
      </c>
      <c r="F56" s="38">
        <v>395225936</v>
      </c>
      <c r="G56" s="53">
        <v>2256</v>
      </c>
      <c r="H56" s="75">
        <f t="shared" si="10"/>
        <v>0.93184634448574966</v>
      </c>
      <c r="I56" s="38">
        <v>1901875106</v>
      </c>
      <c r="J56" s="53">
        <f t="shared" si="11"/>
        <v>843029.74556737591</v>
      </c>
      <c r="K56" s="38">
        <v>2400</v>
      </c>
      <c r="L56" s="38">
        <v>4802000</v>
      </c>
      <c r="M56" s="38">
        <v>11598386589</v>
      </c>
      <c r="N56" s="38">
        <v>1473521625</v>
      </c>
      <c r="O56" s="78">
        <f t="shared" si="12"/>
        <v>0.12704539667590484</v>
      </c>
      <c r="P56" s="80">
        <f t="shared" si="13"/>
        <v>0.8624872463140838</v>
      </c>
      <c r="Q56" s="38">
        <v>113484792</v>
      </c>
      <c r="R56" s="38">
        <v>12060377</v>
      </c>
      <c r="S56" s="38">
        <v>101424415</v>
      </c>
      <c r="T56" s="40">
        <f t="shared" si="14"/>
        <v>44957.630762411347</v>
      </c>
      <c r="U56" s="39">
        <f t="shared" si="15"/>
        <v>7.5421925050619511E-3</v>
      </c>
    </row>
    <row r="57" spans="1:21" ht="10.5" customHeight="1" thickBot="1">
      <c r="A57" s="26" t="s">
        <v>1</v>
      </c>
      <c r="B57" s="94">
        <f>SUM(B38:B56)</f>
        <v>1793399</v>
      </c>
      <c r="C57" s="32">
        <f>SUM(C38:C56)</f>
        <v>41173830916.709999</v>
      </c>
      <c r="D57" s="86">
        <f t="shared" ref="D57" si="16">C57/G57</f>
        <v>70891.704215589212</v>
      </c>
      <c r="E57" s="32">
        <f>SUM(E38:E56)</f>
        <v>1758719080.25</v>
      </c>
      <c r="F57" s="32">
        <f t="shared" ref="F57:S57" si="17">SUM(F38:F56)</f>
        <v>4315326454.04</v>
      </c>
      <c r="G57" s="32">
        <f t="shared" si="17"/>
        <v>580799</v>
      </c>
      <c r="H57" s="76">
        <f t="shared" ref="H57" si="18">G57/B57</f>
        <v>0.32385375479745443</v>
      </c>
      <c r="I57" s="32">
        <f>SUM(I38:I56)</f>
        <v>7902470940.6599998</v>
      </c>
      <c r="J57" s="85">
        <f t="shared" ref="J57" si="19">I57/G57</f>
        <v>13606.206175733774</v>
      </c>
      <c r="K57" s="32">
        <f t="shared" si="17"/>
        <v>559461</v>
      </c>
      <c r="L57" s="32">
        <f>SUM(L38:L56)</f>
        <v>1321846347</v>
      </c>
      <c r="M57" s="32">
        <f t="shared" si="17"/>
        <v>29392906255.260002</v>
      </c>
      <c r="N57" s="32">
        <f t="shared" si="17"/>
        <v>17285270435</v>
      </c>
      <c r="O57" s="83">
        <f t="shared" si="12"/>
        <v>0.58807626183296247</v>
      </c>
      <c r="P57" s="84">
        <f t="shared" si="13"/>
        <v>0.71387348713600451</v>
      </c>
      <c r="Q57" s="32">
        <f t="shared" si="17"/>
        <v>1298353029</v>
      </c>
      <c r="R57" s="86">
        <f>Q57-S57</f>
        <v>45102465</v>
      </c>
      <c r="S57" s="32">
        <f t="shared" si="17"/>
        <v>1253250564</v>
      </c>
      <c r="T57" s="67">
        <f t="shared" ref="T57" si="20">S57/G57</f>
        <v>2157.8042730789825</v>
      </c>
      <c r="U57" s="36">
        <f t="shared" si="15"/>
        <v>3.0438036395864745E-2</v>
      </c>
    </row>
    <row r="58" spans="1:21" ht="10.5" customHeight="1">
      <c r="A58" s="102" t="s">
        <v>130</v>
      </c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4"/>
      <c r="S58" s="105"/>
      <c r="T58" s="106"/>
      <c r="U58" s="97"/>
    </row>
    <row r="59" spans="1:21" ht="10.5" customHeight="1">
      <c r="A59" s="102" t="s">
        <v>131</v>
      </c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4"/>
      <c r="S59" s="105"/>
      <c r="T59" s="106"/>
      <c r="U59" s="97"/>
    </row>
    <row r="60" spans="1:21" ht="10.5" customHeight="1">
      <c r="A60" s="102" t="s">
        <v>113</v>
      </c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96"/>
    </row>
    <row r="61" spans="1:21" ht="10.5" customHeight="1">
      <c r="A61" s="102" t="s">
        <v>119</v>
      </c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8"/>
      <c r="R61" s="108"/>
      <c r="S61" s="108"/>
      <c r="T61" s="108"/>
    </row>
    <row r="62" spans="1:21" ht="10.5" customHeight="1">
      <c r="A62" s="109" t="s">
        <v>93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8"/>
      <c r="N62" s="108"/>
      <c r="O62" s="108"/>
      <c r="P62" s="108"/>
      <c r="Q62" s="108"/>
      <c r="R62" s="108"/>
      <c r="S62" s="108"/>
      <c r="T62" s="108"/>
    </row>
    <row r="63" spans="1:21" ht="10.5" customHeight="1">
      <c r="A63" s="109" t="s">
        <v>94</v>
      </c>
      <c r="B63" s="109"/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8"/>
      <c r="N63" s="108"/>
      <c r="O63" s="108"/>
      <c r="P63" s="108"/>
      <c r="Q63" s="108"/>
      <c r="R63" s="108"/>
      <c r="S63" s="108"/>
      <c r="T63" s="108"/>
    </row>
    <row r="64" spans="1:21" ht="10.5" customHeight="1">
      <c r="A64" s="109" t="s">
        <v>132</v>
      </c>
      <c r="B64" s="109"/>
      <c r="C64" s="109"/>
      <c r="D64" s="109"/>
      <c r="E64" s="109"/>
      <c r="F64" s="109"/>
      <c r="G64" s="109"/>
      <c r="H64" s="109"/>
      <c r="I64" s="109"/>
      <c r="J64" s="109"/>
      <c r="K64" s="109"/>
      <c r="L64" s="109"/>
      <c r="M64" s="108"/>
      <c r="N64" s="108"/>
      <c r="O64" s="108"/>
      <c r="P64" s="108"/>
      <c r="Q64" s="108"/>
      <c r="R64" s="108"/>
      <c r="S64" s="108"/>
      <c r="T64" s="108"/>
    </row>
    <row r="65" spans="1:21" ht="10.5" customHeight="1">
      <c r="A65" s="110" t="s">
        <v>125</v>
      </c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8"/>
      <c r="N65" s="108"/>
      <c r="O65" s="108"/>
      <c r="P65" s="108"/>
      <c r="Q65" s="108"/>
      <c r="R65" s="108"/>
      <c r="S65" s="108"/>
      <c r="T65" s="108"/>
    </row>
    <row r="66" spans="1:21" ht="10.5" customHeight="1">
      <c r="A66" s="109" t="s">
        <v>96</v>
      </c>
      <c r="B66" s="109"/>
      <c r="C66" s="109"/>
      <c r="D66" s="109"/>
      <c r="E66" s="109"/>
      <c r="F66" s="109"/>
      <c r="G66" s="109"/>
      <c r="H66" s="109"/>
      <c r="I66" s="109"/>
      <c r="J66" s="109"/>
      <c r="K66" s="109"/>
      <c r="L66" s="109"/>
      <c r="M66" s="108"/>
      <c r="N66" s="108"/>
      <c r="O66" s="108"/>
      <c r="P66" s="108"/>
      <c r="Q66" s="108"/>
      <c r="R66" s="108"/>
      <c r="S66" s="108"/>
      <c r="T66" s="108"/>
    </row>
    <row r="67" spans="1:21" ht="10.5" customHeight="1">
      <c r="A67" s="110" t="s">
        <v>124</v>
      </c>
      <c r="B67" s="109"/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8"/>
      <c r="N67" s="108"/>
      <c r="O67" s="108"/>
      <c r="P67" s="108"/>
      <c r="Q67" s="108"/>
      <c r="R67" s="108"/>
      <c r="S67" s="108"/>
      <c r="T67" s="108"/>
    </row>
    <row r="68" spans="1:21" ht="10.5" customHeight="1">
      <c r="A68" s="109" t="s">
        <v>126</v>
      </c>
      <c r="B68" s="109"/>
      <c r="C68" s="109"/>
      <c r="D68" s="109"/>
      <c r="E68" s="109"/>
      <c r="F68" s="109"/>
      <c r="G68" s="109"/>
      <c r="H68" s="109"/>
      <c r="I68" s="109"/>
      <c r="J68" s="109"/>
      <c r="K68" s="109"/>
      <c r="L68" s="109"/>
      <c r="M68" s="108"/>
      <c r="N68" s="108"/>
      <c r="O68" s="108"/>
      <c r="P68" s="108"/>
      <c r="Q68" s="108"/>
      <c r="R68" s="108"/>
      <c r="S68" s="108"/>
      <c r="T68" s="108"/>
    </row>
    <row r="69" spans="1:21" ht="10.5" customHeight="1"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</row>
  </sheetData>
  <printOptions horizontalCentered="1"/>
  <pageMargins left="0" right="0" top="0.4" bottom="0" header="0" footer="0"/>
  <pageSetup scale="78" orientation="landscape" r:id="rId1"/>
  <headerFooter alignWithMargins="0"/>
  <ignoredErrors>
    <ignoredError sqref="R57 D36 D57 H57 J57 H36 J36" formula="1"/>
    <ignoredError sqref="U3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 2013 Calculation S ID Ded</vt:lpstr>
      <vt:lpstr>' 2013 Calculation S ID Ded'!Print_Area</vt:lpstr>
    </vt:vector>
  </TitlesOfParts>
  <Company>NC Department of Revenue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rvafc00</dc:creator>
  <cp:lastModifiedBy>afbryan</cp:lastModifiedBy>
  <cp:lastPrinted>2015-11-20T21:13:32Z</cp:lastPrinted>
  <dcterms:created xsi:type="dcterms:W3CDTF">2005-06-27T11:45:55Z</dcterms:created>
  <dcterms:modified xsi:type="dcterms:W3CDTF">2015-11-20T21:13:54Z</dcterms:modified>
</cp:coreProperties>
</file>