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T:\Individual Income\Detail\Tax Year 2014\2015 Appendix Statistical Abstract\"/>
    </mc:Choice>
  </mc:AlternateContent>
  <bookViews>
    <workbookView xWindow="120" yWindow="120" windowWidth="11940" windowHeight="6240" tabRatio="895"/>
  </bookViews>
  <sheets>
    <sheet name=" 2014 Calculation S Std Ded" sheetId="2" r:id="rId1"/>
  </sheets>
  <definedNames>
    <definedName name="_xlnm.Print_Area" localSheetId="0">' 2014 Calculation S Std Ded'!$A$1:$W$71</definedName>
  </definedNames>
  <calcPr calcId="152511" calcOnSave="0"/>
</workbook>
</file>

<file path=xl/calcChain.xml><?xml version="1.0" encoding="utf-8"?>
<calcChain xmlns="http://schemas.openxmlformats.org/spreadsheetml/2006/main">
  <c r="W55" i="2" l="1"/>
  <c r="W54" i="2"/>
  <c r="W53" i="2"/>
  <c r="W52" i="2"/>
  <c r="W51" i="2"/>
  <c r="W50" i="2"/>
  <c r="W49" i="2"/>
  <c r="W48" i="2"/>
  <c r="W47" i="2"/>
  <c r="W46" i="2"/>
  <c r="W45" i="2"/>
  <c r="W44" i="2"/>
  <c r="W43" i="2"/>
  <c r="W42" i="2"/>
  <c r="W41" i="2"/>
  <c r="W40" i="2"/>
  <c r="W39" i="2"/>
  <c r="W38" i="2"/>
  <c r="V43" i="2"/>
  <c r="V42" i="2"/>
  <c r="V41" i="2"/>
  <c r="V40" i="2"/>
  <c r="V39" i="2"/>
  <c r="V38" i="2"/>
  <c r="R50" i="2"/>
  <c r="R49" i="2"/>
  <c r="R48" i="2"/>
  <c r="R47" i="2"/>
  <c r="R46" i="2"/>
  <c r="R45" i="2"/>
  <c r="R44" i="2"/>
  <c r="R43" i="2"/>
  <c r="R42" i="2"/>
  <c r="R41" i="2"/>
  <c r="R40" i="2"/>
  <c r="R39" i="2"/>
  <c r="R38" i="2"/>
  <c r="Q54" i="2"/>
  <c r="Q53" i="2"/>
  <c r="Q52" i="2"/>
  <c r="Q51" i="2"/>
  <c r="Q50" i="2"/>
  <c r="Q49" i="2"/>
  <c r="Q48" i="2"/>
  <c r="Q47" i="2"/>
  <c r="Q46" i="2"/>
  <c r="Q45" i="2"/>
  <c r="Q44" i="2"/>
  <c r="Q43" i="2"/>
  <c r="Q42" i="2"/>
  <c r="Q41" i="2"/>
  <c r="Q40" i="2"/>
  <c r="Q39" i="2"/>
  <c r="Q38" i="2"/>
  <c r="H52" i="2"/>
  <c r="H51" i="2"/>
  <c r="H50" i="2"/>
  <c r="H49" i="2"/>
  <c r="H48" i="2"/>
  <c r="H47" i="2"/>
  <c r="H46" i="2"/>
  <c r="H45" i="2"/>
  <c r="H44" i="2"/>
  <c r="H43" i="2"/>
  <c r="H42" i="2"/>
  <c r="H41" i="2"/>
  <c r="H40" i="2"/>
  <c r="H39" i="2"/>
  <c r="H38" i="2"/>
  <c r="W34" i="2"/>
  <c r="W33" i="2"/>
  <c r="W32" i="2"/>
  <c r="W31" i="2"/>
  <c r="W30" i="2"/>
  <c r="W29" i="2"/>
  <c r="W28" i="2"/>
  <c r="W27" i="2"/>
  <c r="W26" i="2"/>
  <c r="W25" i="2"/>
  <c r="W24" i="2"/>
  <c r="W23" i="2"/>
  <c r="W22" i="2"/>
  <c r="W21" i="2"/>
  <c r="W20" i="2"/>
  <c r="W19" i="2"/>
  <c r="W18" i="2"/>
  <c r="W17" i="2"/>
  <c r="W16" i="2"/>
  <c r="W15" i="2"/>
  <c r="W14" i="2"/>
  <c r="V27" i="2"/>
  <c r="V26" i="2"/>
  <c r="V25" i="2"/>
  <c r="V24" i="2"/>
  <c r="V23" i="2"/>
  <c r="V22" i="2"/>
  <c r="V21" i="2"/>
  <c r="V20" i="2"/>
  <c r="V19" i="2"/>
  <c r="V18" i="2"/>
  <c r="V17" i="2"/>
  <c r="V16" i="2"/>
  <c r="V15" i="2"/>
  <c r="V14" i="2"/>
  <c r="R34" i="2"/>
  <c r="R33" i="2"/>
  <c r="R32" i="2"/>
  <c r="R31" i="2"/>
  <c r="R30" i="2"/>
  <c r="R29" i="2"/>
  <c r="R28" i="2"/>
  <c r="R27" i="2"/>
  <c r="R26" i="2"/>
  <c r="R25" i="2"/>
  <c r="R24" i="2"/>
  <c r="R23" i="2"/>
  <c r="R22" i="2"/>
  <c r="R21" i="2"/>
  <c r="R20" i="2"/>
  <c r="R19" i="2"/>
  <c r="R18" i="2"/>
  <c r="R17" i="2"/>
  <c r="R16" i="2"/>
  <c r="R15" i="2"/>
  <c r="R14" i="2"/>
  <c r="R13" i="2"/>
  <c r="Q35" i="2"/>
  <c r="Q34" i="2"/>
  <c r="Q33" i="2"/>
  <c r="Q32" i="2"/>
  <c r="Q31" i="2"/>
  <c r="Q30" i="2"/>
  <c r="Q29" i="2"/>
  <c r="Q28" i="2"/>
  <c r="Q27" i="2"/>
  <c r="Q26" i="2"/>
  <c r="Q25" i="2"/>
  <c r="Q24" i="2"/>
  <c r="Q23" i="2"/>
  <c r="Q22" i="2"/>
  <c r="Q21" i="2"/>
  <c r="Q20" i="2"/>
  <c r="Q19" i="2"/>
  <c r="Q18" i="2"/>
  <c r="Q17" i="2"/>
  <c r="Q16" i="2"/>
  <c r="Q15" i="2"/>
  <c r="Q14" i="2"/>
  <c r="Q13" i="2"/>
  <c r="W56" i="2" l="1"/>
  <c r="V56" i="2"/>
  <c r="V55" i="2"/>
  <c r="V54" i="2"/>
  <c r="V53" i="2"/>
  <c r="V52" i="2"/>
  <c r="V51" i="2"/>
  <c r="V50" i="2"/>
  <c r="V49" i="2"/>
  <c r="V48" i="2"/>
  <c r="V47" i="2"/>
  <c r="V46" i="2"/>
  <c r="V45" i="2"/>
  <c r="V44" i="2"/>
  <c r="R56" i="2"/>
  <c r="R55" i="2"/>
  <c r="R54" i="2"/>
  <c r="R53" i="2"/>
  <c r="R52" i="2"/>
  <c r="R51" i="2"/>
  <c r="Q56" i="2"/>
  <c r="Q55" i="2"/>
  <c r="L56" i="2"/>
  <c r="L55" i="2"/>
  <c r="L54" i="2"/>
  <c r="L53" i="2"/>
  <c r="L52" i="2"/>
  <c r="L51" i="2"/>
  <c r="L50" i="2"/>
  <c r="L49" i="2"/>
  <c r="L48" i="2"/>
  <c r="L47" i="2"/>
  <c r="L46" i="2"/>
  <c r="L45" i="2"/>
  <c r="L44" i="2"/>
  <c r="L43" i="2"/>
  <c r="L42" i="2"/>
  <c r="L41" i="2"/>
  <c r="L40" i="2"/>
  <c r="L39" i="2"/>
  <c r="L38" i="2"/>
  <c r="H56" i="2"/>
  <c r="H55" i="2"/>
  <c r="H54" i="2"/>
  <c r="H53" i="2"/>
  <c r="W35" i="2"/>
  <c r="V35" i="2"/>
  <c r="V34" i="2"/>
  <c r="V33" i="2"/>
  <c r="V32" i="2"/>
  <c r="V31" i="2"/>
  <c r="V30" i="2"/>
  <c r="V29" i="2"/>
  <c r="V28" i="2"/>
  <c r="R35" i="2"/>
  <c r="L35" i="2" l="1"/>
  <c r="L34" i="2"/>
  <c r="L33" i="2"/>
  <c r="L31" i="2"/>
  <c r="L30" i="2"/>
  <c r="L29" i="2"/>
  <c r="L28" i="2"/>
  <c r="L27" i="2"/>
  <c r="L26" i="2"/>
  <c r="L25" i="2"/>
  <c r="L24" i="2"/>
  <c r="L23" i="2"/>
  <c r="L22" i="2"/>
  <c r="L21" i="2"/>
  <c r="L20" i="2"/>
  <c r="L19" i="2"/>
  <c r="L18" i="2"/>
  <c r="L17" i="2"/>
  <c r="L16" i="2"/>
  <c r="L15" i="2"/>
  <c r="L14" i="2"/>
  <c r="L13" i="2"/>
  <c r="H35" i="2"/>
  <c r="H34" i="2"/>
  <c r="H33" i="2"/>
  <c r="H32" i="2"/>
  <c r="H31" i="2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H15" i="2"/>
  <c r="H14" i="2"/>
  <c r="H13" i="2"/>
  <c r="F57" i="2"/>
  <c r="E57" i="2"/>
  <c r="D57" i="2"/>
  <c r="C57" i="2"/>
  <c r="F36" i="2"/>
  <c r="E36" i="2"/>
  <c r="D36" i="2"/>
  <c r="C36" i="2"/>
  <c r="L32" i="2" l="1"/>
  <c r="U57" i="2" l="1"/>
  <c r="S57" i="2"/>
  <c r="P57" i="2"/>
  <c r="O57" i="2"/>
  <c r="R57" i="2" s="1"/>
  <c r="M57" i="2"/>
  <c r="K57" i="2"/>
  <c r="J57" i="2"/>
  <c r="I57" i="2"/>
  <c r="G57" i="2"/>
  <c r="B57" i="2"/>
  <c r="U36" i="2"/>
  <c r="S36" i="2"/>
  <c r="P36" i="2"/>
  <c r="O36" i="2"/>
  <c r="M36" i="2"/>
  <c r="K36" i="2"/>
  <c r="J36" i="2"/>
  <c r="I36" i="2"/>
  <c r="G36" i="2"/>
  <c r="B36" i="2"/>
  <c r="L36" i="2" l="1"/>
  <c r="H36" i="2"/>
  <c r="W36" i="2"/>
  <c r="V36" i="2"/>
  <c r="Q57" i="2"/>
  <c r="R36" i="2"/>
  <c r="L57" i="2"/>
  <c r="Q36" i="2"/>
  <c r="H57" i="2"/>
  <c r="W57" i="2"/>
  <c r="V57" i="2"/>
  <c r="T36" i="2"/>
  <c r="T57" i="2"/>
</calcChain>
</file>

<file path=xl/sharedStrings.xml><?xml version="1.0" encoding="utf-8"?>
<sst xmlns="http://schemas.openxmlformats.org/spreadsheetml/2006/main" count="191" uniqueCount="140">
  <si>
    <t>No Taxable Income</t>
  </si>
  <si>
    <t>TOTAL</t>
  </si>
  <si>
    <t>Deductions</t>
  </si>
  <si>
    <t>[$]</t>
  </si>
  <si>
    <t xml:space="preserve"> 200,001 or more</t>
  </si>
  <si>
    <t>Non-Positive AGI</t>
  </si>
  <si>
    <t>Tax</t>
  </si>
  <si>
    <t xml:space="preserve">Total </t>
  </si>
  <si>
    <t xml:space="preserve">Computed </t>
  </si>
  <si>
    <t>Credits</t>
  </si>
  <si>
    <t>Per</t>
  </si>
  <si>
    <t>Additions</t>
  </si>
  <si>
    <t>Return</t>
  </si>
  <si>
    <t>[%]</t>
  </si>
  <si>
    <t xml:space="preserve"> 1,000,000 or more</t>
  </si>
  <si>
    <t xml:space="preserve">[includes </t>
  </si>
  <si>
    <t xml:space="preserve">returns </t>
  </si>
  <si>
    <t>[before</t>
  </si>
  <si>
    <t>[after</t>
  </si>
  <si>
    <t>with</t>
  </si>
  <si>
    <t>residency</t>
  </si>
  <si>
    <t>deficit]</t>
  </si>
  <si>
    <t>proration]</t>
  </si>
  <si>
    <t>Number</t>
  </si>
  <si>
    <t>of</t>
  </si>
  <si>
    <t>Returns</t>
  </si>
  <si>
    <t xml:space="preserve"> Tax</t>
  </si>
  <si>
    <t xml:space="preserve"> 160,001 - 200,000</t>
  </si>
  <si>
    <t xml:space="preserve"> 120,001 - 160,000</t>
  </si>
  <si>
    <t xml:space="preserve"> 100,001 - 120,000</t>
  </si>
  <si>
    <t xml:space="preserve">   80,001 - 100,000</t>
  </si>
  <si>
    <t xml:space="preserve">   75,001 -   80,000</t>
  </si>
  <si>
    <t xml:space="preserve">   60,001 -   75,000</t>
  </si>
  <si>
    <t xml:space="preserve">   50,001 -   60,000</t>
  </si>
  <si>
    <t xml:space="preserve">   40,001 -   50,000</t>
  </si>
  <si>
    <t xml:space="preserve">   30,001 -   40,000</t>
  </si>
  <si>
    <t xml:space="preserve">   25,001 -   30,000</t>
  </si>
  <si>
    <t xml:space="preserve">   21,251 -   25,000</t>
  </si>
  <si>
    <t xml:space="preserve">   20,001 -   21,250 </t>
  </si>
  <si>
    <t xml:space="preserve">   17,001 -   20,000</t>
  </si>
  <si>
    <t xml:space="preserve">   15,001 -   17,000</t>
  </si>
  <si>
    <t xml:space="preserve">   12,751 -   15,000</t>
  </si>
  <si>
    <t xml:space="preserve">   10,626 -   12,750</t>
  </si>
  <si>
    <t xml:space="preserve">   10,001 -   10,625</t>
  </si>
  <si>
    <t xml:space="preserve">     6,001 -   10,000</t>
  </si>
  <si>
    <t xml:space="preserve"> 500,000 - 999,999</t>
  </si>
  <si>
    <t xml:space="preserve"> 200,000 - 499,999</t>
  </si>
  <si>
    <t xml:space="preserve"> 150,000 - 199,999</t>
  </si>
  <si>
    <t xml:space="preserve"> 100,000 - 149,999</t>
  </si>
  <si>
    <t xml:space="preserve">   90,000 -   99,999</t>
  </si>
  <si>
    <t xml:space="preserve">   80,000 -   89,999</t>
  </si>
  <si>
    <t xml:space="preserve">   70,000 -   79,999</t>
  </si>
  <si>
    <t xml:space="preserve">   60,000 -   69,999</t>
  </si>
  <si>
    <t xml:space="preserve">   50,000 -   59,999</t>
  </si>
  <si>
    <t xml:space="preserve">   40,000 -   49,999</t>
  </si>
  <si>
    <t xml:space="preserve">   30,000 -   39,999</t>
  </si>
  <si>
    <t xml:space="preserve">   25,000 -   29,999</t>
  </si>
  <si>
    <t xml:space="preserve">   20,000 -   24,999</t>
  </si>
  <si>
    <t xml:space="preserve">   15,000 -   19,999</t>
  </si>
  <si>
    <t xml:space="preserve">   10,000 -   14,999</t>
  </si>
  <si>
    <t>Amount</t>
  </si>
  <si>
    <t>$          1 -      2,000</t>
  </si>
  <si>
    <t xml:space="preserve">     2,001 -      4,000</t>
  </si>
  <si>
    <t xml:space="preserve">     4,001 -      6,000</t>
  </si>
  <si>
    <t>$          1 -      3,999</t>
  </si>
  <si>
    <t xml:space="preserve">     4,000 -      9,999</t>
  </si>
  <si>
    <t>Deduction</t>
  </si>
  <si>
    <t>Value</t>
  </si>
  <si>
    <t>Aver-</t>
  </si>
  <si>
    <t>age</t>
  </si>
  <si>
    <t>Liability</t>
  </si>
  <si>
    <t xml:space="preserve">[after </t>
  </si>
  <si>
    <t>application</t>
  </si>
  <si>
    <t>of credits]</t>
  </si>
  <si>
    <t>Filed</t>
  </si>
  <si>
    <t>NCTI</t>
  </si>
  <si>
    <t>Pro-</t>
  </si>
  <si>
    <t>ration</t>
  </si>
  <si>
    <t>as</t>
  </si>
  <si>
    <t xml:space="preserve"> % </t>
  </si>
  <si>
    <t xml:space="preserve">      Computed NC Taxable Income</t>
  </si>
  <si>
    <t xml:space="preserve">       [includes returns with deficit]</t>
  </si>
  <si>
    <t xml:space="preserve">           Modifications</t>
  </si>
  <si>
    <t xml:space="preserve">Federal </t>
  </si>
  <si>
    <t xml:space="preserve">                    to</t>
  </si>
  <si>
    <t>Net</t>
  </si>
  <si>
    <t>AGI</t>
  </si>
  <si>
    <t xml:space="preserve">               Federal</t>
  </si>
  <si>
    <t xml:space="preserve">                       AGI:</t>
  </si>
  <si>
    <t>Re-</t>
  </si>
  <si>
    <t>Effec-</t>
  </si>
  <si>
    <t>Federal</t>
  </si>
  <si>
    <t>turns</t>
  </si>
  <si>
    <t>tive</t>
  </si>
  <si>
    <t>[S]</t>
  </si>
  <si>
    <t>Aggre-</t>
  </si>
  <si>
    <t>gate</t>
  </si>
  <si>
    <t xml:space="preserve">     Proration (income apportionment) factors applicable to part-year and nonresident individuals can exceed 100% in cases where the portion of income subject to NC income tax exceeds total federal gross income, as adjusted.</t>
  </si>
  <si>
    <t>Factor</t>
  </si>
  <si>
    <t>Income Level</t>
  </si>
  <si>
    <t>a</t>
  </si>
  <si>
    <t>Gross</t>
  </si>
  <si>
    <t xml:space="preserve">Net Tax </t>
  </si>
  <si>
    <t>Returns]</t>
  </si>
  <si>
    <t>[All S-SD</t>
  </si>
  <si>
    <t>as a</t>
  </si>
  <si>
    <t>% of</t>
  </si>
  <si>
    <t>All S</t>
  </si>
  <si>
    <t>NCTI Level</t>
  </si>
  <si>
    <t>FAGI Level</t>
  </si>
  <si>
    <t xml:space="preserve">TABLE 3A.   TAX YEAR 2014 INDIVIDUAL INCOME TAX CALCULATION BY INCOME LEVEL BY DEDUCTION TYPE </t>
  </si>
  <si>
    <t xml:space="preserve">     Source: 2014 individual income tax extract.   Statistical summaries are compiled from personal income tax information extracted from tax year 2014 D-400, D-400 Sch S, and D-400TC forms processed within the DOR dynamic integrated</t>
  </si>
  <si>
    <t xml:space="preserve">     tax system during 2015; the extract is a composite database consisting of both audited and unaudited (edited and unedited) data that is subject to and may include inconsistencies resultant of taxpayer and/or processing error.</t>
  </si>
  <si>
    <t xml:space="preserve">   †Net Tax=Computed net tax liability (after application of tax credits) plus consumer use tax liability</t>
  </si>
  <si>
    <r>
      <t xml:space="preserve">     SL 2013-316, (HB998), </t>
    </r>
    <r>
      <rPr>
        <b/>
        <i/>
        <sz val="9"/>
        <rFont val="Times New Roman"/>
        <family val="1"/>
      </rPr>
      <t>An Act to Simplify the NC Tax Structure and to Reduce Individual and Business Tax Rates</t>
    </r>
    <r>
      <rPr>
        <b/>
        <sz val="9"/>
        <rFont val="Times New Roman"/>
        <family val="1"/>
      </rPr>
      <t xml:space="preserve"> (enacted July 23, 2013) establishes a flat rate structure [5.8% rate for tax year 2014] to replace the multitiered bracket system (utilized </t>
    </r>
  </si>
  <si>
    <t xml:space="preserve">     tax rates of 6%, 7%, and 7.75% with breaking points delineated according to filing status and taxable income); increases the NC standard deduction amount; redefines and limits allowable itemized deductions; eliminates the personal exemption </t>
  </si>
  <si>
    <t xml:space="preserve">     allowance provision; increases the allowable child tax credit for certain taxpayers; and either eliminates or allows to sunset other tax credits applicable to the personal income tax.  </t>
  </si>
  <si>
    <t xml:space="preserve">     Claiming itemized deductions on the federal return 1040 Sch A is a prerequisite for claiming itemized deductions on the NC D-400 Sch S return.  Allowable itemized deductions provisions for NC tax purposes (no longer identical to allowable </t>
  </si>
  <si>
    <t xml:space="preserve">     federal itemized deductions) include deductions for the following: qualified home mortgage interest and real estate property taxes (the sum of these deductions not to exceed $20,000), repayment of claim of right income, and</t>
  </si>
  <si>
    <t xml:space="preserve">     charitable contributions as allowed under the Code.  NC does not allow a deduction for state and local taxes and foreign income taxes, or for medical and dental expenses (deduction for medical and dental expenses reinstated for tax year 2015).</t>
  </si>
  <si>
    <t>†††Effective tax rate for NCTI basis=Net Tax as a % of Computed NC Net Taxable Income [after residency proration] for returns with positive taxable income</t>
  </si>
  <si>
    <t xml:space="preserve">†††Effective tax rate for FAGI basis=Net Tax as a % of Federal Adjusted Gross Income </t>
  </si>
  <si>
    <t xml:space="preserve">             D-400 Filing Financial Statistics:</t>
  </si>
  <si>
    <t xml:space="preserve">             Balance Tax Due/Overpayment</t>
  </si>
  <si>
    <t xml:space="preserve">     Balance Tax Due</t>
  </si>
  <si>
    <t xml:space="preserve">        Overpayment</t>
  </si>
  <si>
    <t>[Net Tax†</t>
  </si>
  <si>
    <t xml:space="preserve"> &gt; Pre-</t>
  </si>
  <si>
    <t xml:space="preserve"> &lt; Pre-</t>
  </si>
  <si>
    <t>payments]</t>
  </si>
  <si>
    <t xml:space="preserve">                Standard Deduction††:</t>
  </si>
  <si>
    <t>Taken</t>
  </si>
  <si>
    <t>Rate†††</t>
  </si>
  <si>
    <t>[$7,500]</t>
  </si>
  <si>
    <t>SINGLE:  STANDARD DEDUCTION</t>
  </si>
  <si>
    <t xml:space="preserve">                   A.  BY SIZE OF NC TAXABLE INCOME</t>
  </si>
  <si>
    <t xml:space="preserve">         B.  BY SIZE OF FEDERAL ADJUSTED GROSS INCOME</t>
  </si>
  <si>
    <t>SD/ID</t>
  </si>
  <si>
    <t xml:space="preserve">  ††Basic standard deduction allowances vary according to filing status: S=$7,500; MFJ/SS=$15,000; MFS=$7,500; and HH=$12,000.  </t>
  </si>
  <si>
    <r>
      <t xml:space="preserve">  ††In calculating NC taxable income, a taxpayer may deduct either the allowable NC standard deduction amount based on filing status </t>
    </r>
    <r>
      <rPr>
        <b/>
        <i/>
        <sz val="9"/>
        <rFont val="Times New Roman"/>
        <family val="1"/>
      </rPr>
      <t xml:space="preserve">or </t>
    </r>
    <r>
      <rPr>
        <b/>
        <sz val="9"/>
        <rFont val="Times New Roman"/>
        <family val="1"/>
      </rPr>
      <t>the itemized deductions amount allowable for NC tax purposes.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</si>
</sst>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(* #,##0_);_(* \(#,##0\);_(* &quot;-&quot;_);_(@_)"/>
    <numFmt numFmtId="164" formatCode="0.0%"/>
    <numFmt numFmtId="165" formatCode="_(* #,##0_);_(* \(#,##0\);_(* &quot;-&quot;??_);_(@_)"/>
  </numFmts>
  <fonts count="6" x14ac:knownFonts="1">
    <font>
      <sz val="10"/>
      <name val="Arial"/>
    </font>
    <font>
      <b/>
      <sz val="8"/>
      <name val="Times New Roman"/>
      <family val="1"/>
    </font>
    <font>
      <sz val="10"/>
      <name val="Courier"/>
      <family val="3"/>
    </font>
    <font>
      <b/>
      <sz val="9"/>
      <name val="Times New Roman"/>
      <family val="1"/>
    </font>
    <font>
      <sz val="9"/>
      <name val="Arial"/>
      <family val="2"/>
    </font>
    <font>
      <b/>
      <i/>
      <sz val="9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37" fontId="2" fillId="0" borderId="0"/>
  </cellStyleXfs>
  <cellXfs count="116">
    <xf numFmtId="0" fontId="0" fillId="0" borderId="0" xfId="0"/>
    <xf numFmtId="0" fontId="1" fillId="2" borderId="0" xfId="0" applyFont="1" applyFill="1" applyAlignment="1">
      <alignment horizontal="left"/>
    </xf>
    <xf numFmtId="0" fontId="1" fillId="2" borderId="0" xfId="0" applyFont="1" applyFill="1"/>
    <xf numFmtId="0" fontId="1" fillId="2" borderId="0" xfId="0" applyFont="1" applyFill="1" applyBorder="1"/>
    <xf numFmtId="165" fontId="1" fillId="2" borderId="0" xfId="0" applyNumberFormat="1" applyFont="1" applyFill="1" applyBorder="1" applyAlignment="1">
      <alignment horizontal="centerContinuous"/>
    </xf>
    <xf numFmtId="0" fontId="1" fillId="2" borderId="0" xfId="0" applyFont="1" applyFill="1" applyAlignment="1">
      <alignment horizontal="centerContinuous"/>
    </xf>
    <xf numFmtId="0" fontId="1" fillId="2" borderId="1" xfId="0" applyFont="1" applyFill="1" applyBorder="1" applyAlignment="1">
      <alignment horizontal="center"/>
    </xf>
    <xf numFmtId="165" fontId="1" fillId="2" borderId="2" xfId="0" applyNumberFormat="1" applyFont="1" applyFill="1" applyBorder="1" applyAlignment="1">
      <alignment horizontal="center"/>
    </xf>
    <xf numFmtId="0" fontId="1" fillId="2" borderId="3" xfId="0" applyFont="1" applyFill="1" applyBorder="1"/>
    <xf numFmtId="165" fontId="1" fillId="2" borderId="0" xfId="0" applyNumberFormat="1" applyFont="1" applyFill="1" applyAlignment="1">
      <alignment horizontal="centerContinuous"/>
    </xf>
    <xf numFmtId="0" fontId="1" fillId="2" borderId="0" xfId="0" applyFont="1" applyFill="1" applyBorder="1" applyAlignment="1">
      <alignment horizontal="center"/>
    </xf>
    <xf numFmtId="0" fontId="0" fillId="2" borderId="0" xfId="0" applyFill="1"/>
    <xf numFmtId="37" fontId="1" fillId="2" borderId="0" xfId="0" applyNumberFormat="1" applyFont="1" applyFill="1" applyBorder="1"/>
    <xf numFmtId="41" fontId="1" fillId="2" borderId="0" xfId="0" applyNumberFormat="1" applyFont="1" applyFill="1"/>
    <xf numFmtId="165" fontId="1" fillId="2" borderId="5" xfId="0" applyNumberFormat="1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165" fontId="1" fillId="2" borderId="6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165" fontId="1" fillId="2" borderId="1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165" fontId="1" fillId="2" borderId="0" xfId="0" applyNumberFormat="1" applyFont="1" applyFill="1" applyAlignment="1">
      <alignment horizontal="center"/>
    </xf>
    <xf numFmtId="0" fontId="1" fillId="2" borderId="0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1" fillId="2" borderId="8" xfId="0" applyFont="1" applyFill="1" applyBorder="1" applyAlignment="1">
      <alignment horizontal="center"/>
    </xf>
    <xf numFmtId="0" fontId="1" fillId="2" borderId="7" xfId="0" applyFont="1" applyFill="1" applyBorder="1"/>
    <xf numFmtId="37" fontId="1" fillId="2" borderId="0" xfId="1" applyFont="1" applyFill="1" applyBorder="1" applyAlignment="1">
      <alignment horizontal="centerContinuous"/>
    </xf>
    <xf numFmtId="165" fontId="1" fillId="2" borderId="0" xfId="1" applyNumberFormat="1" applyFont="1" applyFill="1" applyBorder="1" applyAlignment="1">
      <alignment horizontal="centerContinuous"/>
    </xf>
    <xf numFmtId="10" fontId="1" fillId="2" borderId="0" xfId="0" applyNumberFormat="1" applyFont="1" applyFill="1"/>
    <xf numFmtId="4" fontId="1" fillId="2" borderId="2" xfId="0" applyNumberFormat="1" applyFont="1" applyFill="1" applyBorder="1"/>
    <xf numFmtId="0" fontId="0" fillId="2" borderId="1" xfId="0" applyFill="1" applyBorder="1"/>
    <xf numFmtId="3" fontId="1" fillId="2" borderId="9" xfId="0" applyNumberFormat="1" applyFont="1" applyFill="1" applyBorder="1"/>
    <xf numFmtId="4" fontId="1" fillId="2" borderId="9" xfId="0" applyNumberFormat="1" applyFont="1" applyFill="1" applyBorder="1"/>
    <xf numFmtId="10" fontId="1" fillId="2" borderId="10" xfId="0" applyNumberFormat="1" applyFont="1" applyFill="1" applyBorder="1"/>
    <xf numFmtId="3" fontId="1" fillId="2" borderId="5" xfId="0" applyNumberFormat="1" applyFont="1" applyFill="1" applyBorder="1" applyAlignment="1">
      <alignment horizontal="right"/>
    </xf>
    <xf numFmtId="10" fontId="1" fillId="2" borderId="10" xfId="0" applyNumberFormat="1" applyFont="1" applyFill="1" applyBorder="1" applyAlignment="1">
      <alignment horizontal="right"/>
    </xf>
    <xf numFmtId="41" fontId="1" fillId="2" borderId="6" xfId="0" applyNumberFormat="1" applyFont="1" applyFill="1" applyBorder="1"/>
    <xf numFmtId="3" fontId="1" fillId="3" borderId="2" xfId="0" applyNumberFormat="1" applyFont="1" applyFill="1" applyBorder="1"/>
    <xf numFmtId="10" fontId="1" fillId="3" borderId="0" xfId="0" applyNumberFormat="1" applyFont="1" applyFill="1"/>
    <xf numFmtId="4" fontId="1" fillId="3" borderId="2" xfId="0" applyNumberFormat="1" applyFont="1" applyFill="1" applyBorder="1"/>
    <xf numFmtId="37" fontId="1" fillId="2" borderId="0" xfId="1" applyFont="1" applyFill="1" applyBorder="1" applyAlignment="1">
      <alignment horizontal="left"/>
    </xf>
    <xf numFmtId="0" fontId="0" fillId="2" borderId="6" xfId="0" applyFill="1" applyBorder="1"/>
    <xf numFmtId="165" fontId="1" fillId="2" borderId="0" xfId="0" applyNumberFormat="1" applyFont="1" applyFill="1" applyAlignment="1">
      <alignment horizontal="left"/>
    </xf>
    <xf numFmtId="0" fontId="1" fillId="4" borderId="11" xfId="0" applyFont="1" applyFill="1" applyBorder="1" applyAlignment="1">
      <alignment horizontal="center"/>
    </xf>
    <xf numFmtId="165" fontId="1" fillId="4" borderId="11" xfId="0" applyNumberFormat="1" applyFont="1" applyFill="1" applyBorder="1" applyAlignment="1">
      <alignment horizontal="center"/>
    </xf>
    <xf numFmtId="0" fontId="0" fillId="4" borderId="11" xfId="0" applyFill="1" applyBorder="1"/>
    <xf numFmtId="0" fontId="1" fillId="4" borderId="11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centerContinuous"/>
    </xf>
    <xf numFmtId="165" fontId="1" fillId="4" borderId="11" xfId="0" applyNumberFormat="1" applyFont="1" applyFill="1" applyBorder="1" applyAlignment="1">
      <alignment horizontal="centerContinuous"/>
    </xf>
    <xf numFmtId="37" fontId="1" fillId="4" borderId="11" xfId="0" applyNumberFormat="1" applyFont="1" applyFill="1" applyBorder="1"/>
    <xf numFmtId="3" fontId="1" fillId="2" borderId="2" xfId="0" applyNumberFormat="1" applyFont="1" applyFill="1" applyBorder="1" applyAlignment="1">
      <alignment horizontal="right"/>
    </xf>
    <xf numFmtId="0" fontId="1" fillId="2" borderId="6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left"/>
    </xf>
    <xf numFmtId="0" fontId="1" fillId="2" borderId="14" xfId="0" applyFont="1" applyFill="1" applyBorder="1" applyAlignment="1">
      <alignment horizontal="center"/>
    </xf>
    <xf numFmtId="3" fontId="0" fillId="2" borderId="0" xfId="0" applyNumberFormat="1" applyFill="1"/>
    <xf numFmtId="0" fontId="1" fillId="2" borderId="12" xfId="0" applyFont="1" applyFill="1" applyBorder="1" applyAlignment="1">
      <alignment horizontal="left"/>
    </xf>
    <xf numFmtId="0" fontId="1" fillId="2" borderId="15" xfId="0" applyFont="1" applyFill="1" applyBorder="1" applyAlignment="1">
      <alignment horizontal="center"/>
    </xf>
    <xf numFmtId="41" fontId="1" fillId="2" borderId="5" xfId="0" applyNumberFormat="1" applyFont="1" applyFill="1" applyBorder="1"/>
    <xf numFmtId="3" fontId="1" fillId="2" borderId="2" xfId="0" applyNumberFormat="1" applyFont="1" applyFill="1" applyBorder="1"/>
    <xf numFmtId="3" fontId="1" fillId="2" borderId="0" xfId="0" applyNumberFormat="1" applyFont="1" applyFill="1"/>
    <xf numFmtId="37" fontId="1" fillId="3" borderId="2" xfId="0" applyNumberFormat="1" applyFont="1" applyFill="1" applyBorder="1"/>
    <xf numFmtId="4" fontId="1" fillId="3" borderId="5" xfId="0" applyNumberFormat="1" applyFont="1" applyFill="1" applyBorder="1"/>
    <xf numFmtId="4" fontId="1" fillId="3" borderId="9" xfId="0" applyNumberFormat="1" applyFont="1" applyFill="1" applyBorder="1"/>
    <xf numFmtId="0" fontId="1" fillId="2" borderId="0" xfId="0" applyFont="1" applyFill="1" applyBorder="1" applyAlignment="1">
      <alignment horizontal="left"/>
    </xf>
    <xf numFmtId="0" fontId="1" fillId="2" borderId="16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center" wrapText="1"/>
    </xf>
    <xf numFmtId="0" fontId="1" fillId="2" borderId="12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 wrapText="1"/>
    </xf>
    <xf numFmtId="164" fontId="1" fillId="2" borderId="5" xfId="0" applyNumberFormat="1" applyFont="1" applyFill="1" applyBorder="1" applyAlignment="1">
      <alignment horizontal="right"/>
    </xf>
    <xf numFmtId="164" fontId="1" fillId="2" borderId="2" xfId="0" applyNumberFormat="1" applyFont="1" applyFill="1" applyBorder="1" applyAlignment="1">
      <alignment horizontal="right"/>
    </xf>
    <xf numFmtId="164" fontId="1" fillId="2" borderId="9" xfId="0" applyNumberFormat="1" applyFont="1" applyFill="1" applyBorder="1" applyAlignment="1">
      <alignment horizontal="right"/>
    </xf>
    <xf numFmtId="0" fontId="1" fillId="2" borderId="1" xfId="0" applyFont="1" applyFill="1" applyBorder="1" applyAlignment="1">
      <alignment horizontal="left"/>
    </xf>
    <xf numFmtId="164" fontId="1" fillId="2" borderId="0" xfId="0" applyNumberFormat="1" applyFont="1" applyFill="1" applyBorder="1" applyAlignment="1">
      <alignment horizontal="right"/>
    </xf>
    <xf numFmtId="0" fontId="1" fillId="2" borderId="3" xfId="0" applyFont="1" applyFill="1" applyBorder="1" applyAlignment="1">
      <alignment horizontal="center"/>
    </xf>
    <xf numFmtId="164" fontId="1" fillId="3" borderId="2" xfId="0" applyNumberFormat="1" applyFont="1" applyFill="1" applyBorder="1"/>
    <xf numFmtId="164" fontId="1" fillId="2" borderId="1" xfId="0" applyNumberFormat="1" applyFont="1" applyFill="1" applyBorder="1" applyAlignment="1">
      <alignment horizontal="right"/>
    </xf>
    <xf numFmtId="164" fontId="1" fillId="2" borderId="17" xfId="0" applyNumberFormat="1" applyFont="1" applyFill="1" applyBorder="1" applyAlignment="1">
      <alignment horizontal="right"/>
    </xf>
    <xf numFmtId="164" fontId="1" fillId="2" borderId="10" xfId="0" applyNumberFormat="1" applyFont="1" applyFill="1" applyBorder="1" applyAlignment="1">
      <alignment horizontal="right"/>
    </xf>
    <xf numFmtId="164" fontId="1" fillId="3" borderId="9" xfId="0" applyNumberFormat="1" applyFont="1" applyFill="1" applyBorder="1"/>
    <xf numFmtId="3" fontId="1" fillId="2" borderId="9" xfId="0" applyNumberFormat="1" applyFont="1" applyFill="1" applyBorder="1" applyAlignment="1">
      <alignment horizontal="right"/>
    </xf>
    <xf numFmtId="3" fontId="1" fillId="3" borderId="9" xfId="0" applyNumberFormat="1" applyFont="1" applyFill="1" applyBorder="1"/>
    <xf numFmtId="0" fontId="1" fillId="2" borderId="12" xfId="0" applyFont="1" applyFill="1" applyBorder="1"/>
    <xf numFmtId="0" fontId="1" fillId="2" borderId="18" xfId="0" applyFont="1" applyFill="1" applyBorder="1" applyAlignment="1">
      <alignment horizontal="center"/>
    </xf>
    <xf numFmtId="0" fontId="1" fillId="2" borderId="19" xfId="0" applyFont="1" applyFill="1" applyBorder="1" applyAlignment="1">
      <alignment horizontal="center"/>
    </xf>
    <xf numFmtId="0" fontId="1" fillId="2" borderId="20" xfId="0" applyFont="1" applyFill="1" applyBorder="1" applyAlignment="1">
      <alignment horizontal="center"/>
    </xf>
    <xf numFmtId="3" fontId="1" fillId="2" borderId="4" xfId="0" applyNumberFormat="1" applyFont="1" applyFill="1" applyBorder="1" applyAlignment="1">
      <alignment horizontal="right"/>
    </xf>
    <xf numFmtId="3" fontId="1" fillId="2" borderId="16" xfId="0" applyNumberFormat="1" applyFont="1" applyFill="1" applyBorder="1"/>
    <xf numFmtId="3" fontId="1" fillId="2" borderId="21" xfId="0" applyNumberFormat="1" applyFont="1" applyFill="1" applyBorder="1"/>
    <xf numFmtId="0" fontId="0" fillId="4" borderId="7" xfId="0" applyFill="1" applyBorder="1"/>
    <xf numFmtId="3" fontId="1" fillId="2" borderId="18" xfId="0" applyNumberFormat="1" applyFont="1" applyFill="1" applyBorder="1" applyAlignment="1">
      <alignment horizontal="right"/>
    </xf>
    <xf numFmtId="3" fontId="1" fillId="2" borderId="19" xfId="0" applyNumberFormat="1" applyFont="1" applyFill="1" applyBorder="1"/>
    <xf numFmtId="37" fontId="1" fillId="3" borderId="16" xfId="0" applyNumberFormat="1" applyFont="1" applyFill="1" applyBorder="1"/>
    <xf numFmtId="3" fontId="1" fillId="3" borderId="16" xfId="0" applyNumberFormat="1" applyFont="1" applyFill="1" applyBorder="1"/>
    <xf numFmtId="3" fontId="1" fillId="3" borderId="18" xfId="0" applyNumberFormat="1" applyFont="1" applyFill="1" applyBorder="1"/>
    <xf numFmtId="3" fontId="1" fillId="3" borderId="19" xfId="0" applyNumberFormat="1" applyFont="1" applyFill="1" applyBorder="1"/>
    <xf numFmtId="3" fontId="1" fillId="2" borderId="22" xfId="0" applyNumberFormat="1" applyFont="1" applyFill="1" applyBorder="1"/>
    <xf numFmtId="37" fontId="1" fillId="3" borderId="5" xfId="0" applyNumberFormat="1" applyFont="1" applyFill="1" applyBorder="1"/>
    <xf numFmtId="0" fontId="1" fillId="2" borderId="14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right"/>
    </xf>
    <xf numFmtId="165" fontId="1" fillId="2" borderId="15" xfId="0" applyNumberFormat="1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3" fillId="2" borderId="0" xfId="0" applyFont="1" applyFill="1" applyBorder="1"/>
    <xf numFmtId="3" fontId="3" fillId="2" borderId="0" xfId="0" applyNumberFormat="1" applyFont="1" applyFill="1" applyBorder="1"/>
    <xf numFmtId="4" fontId="3" fillId="3" borderId="0" xfId="0" applyNumberFormat="1" applyFont="1" applyFill="1" applyBorder="1"/>
    <xf numFmtId="37" fontId="3" fillId="2" borderId="0" xfId="0" applyNumberFormat="1" applyFont="1" applyFill="1" applyBorder="1"/>
    <xf numFmtId="0" fontId="4" fillId="2" borderId="0" xfId="0" applyFont="1" applyFill="1"/>
    <xf numFmtId="0" fontId="3" fillId="2" borderId="0" xfId="0" applyFont="1" applyFill="1"/>
    <xf numFmtId="0" fontId="3" fillId="2" borderId="0" xfId="0" quotePrefix="1" applyFont="1" applyFill="1"/>
    <xf numFmtId="0" fontId="1" fillId="2" borderId="23" xfId="0" applyFont="1" applyFill="1" applyBorder="1" applyAlignment="1">
      <alignment horizontal="left"/>
    </xf>
    <xf numFmtId="0" fontId="1" fillId="2" borderId="23" xfId="0" applyFont="1" applyFill="1" applyBorder="1" applyAlignment="1">
      <alignment horizontal="center"/>
    </xf>
    <xf numFmtId="0" fontId="1" fillId="2" borderId="24" xfId="0" applyFont="1" applyFill="1" applyBorder="1" applyAlignment="1">
      <alignment horizontal="center"/>
    </xf>
    <xf numFmtId="3" fontId="1" fillId="5" borderId="5" xfId="0" applyNumberFormat="1" applyFont="1" applyFill="1" applyBorder="1"/>
    <xf numFmtId="3" fontId="1" fillId="5" borderId="2" xfId="0" applyNumberFormat="1" applyFont="1" applyFill="1" applyBorder="1"/>
    <xf numFmtId="3" fontId="1" fillId="5" borderId="17" xfId="0" applyNumberFormat="1" applyFont="1" applyFill="1" applyBorder="1"/>
    <xf numFmtId="10" fontId="1" fillId="2" borderId="0" xfId="0" applyNumberFormat="1" applyFont="1" applyFill="1" applyBorder="1" applyAlignment="1">
      <alignment horizontal="right"/>
    </xf>
  </cellXfs>
  <cellStyles count="2">
    <cellStyle name="Normal" xfId="0" builtinId="0"/>
    <cellStyle name="Normal_00fsdet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72"/>
  <sheetViews>
    <sheetView tabSelected="1" zoomScaleNormal="100" workbookViewId="0">
      <selection activeCell="N75" sqref="N75"/>
    </sheetView>
  </sheetViews>
  <sheetFormatPr defaultRowHeight="10.5" customHeight="1" x14ac:dyDescent="0.2"/>
  <cols>
    <col min="1" max="1" width="12.7109375" style="11" customWidth="1"/>
    <col min="2" max="2" width="6.5703125" style="11" customWidth="1"/>
    <col min="3" max="3" width="6.42578125" style="11" customWidth="1"/>
    <col min="4" max="4" width="9" style="11" customWidth="1"/>
    <col min="5" max="5" width="6.42578125" style="11" customWidth="1"/>
    <col min="6" max="6" width="9" style="11" customWidth="1"/>
    <col min="7" max="7" width="10.5703125" style="11" customWidth="1"/>
    <col min="8" max="8" width="7.5703125" style="11" customWidth="1"/>
    <col min="9" max="9" width="9.28515625" style="11" customWidth="1"/>
    <col min="10" max="10" width="10.140625" style="11" customWidth="1"/>
    <col min="11" max="11" width="6.5703125" style="11" customWidth="1"/>
    <col min="12" max="12" width="5.42578125" style="11" customWidth="1"/>
    <col min="13" max="13" width="9.85546875" style="11" customWidth="1"/>
    <col min="14" max="14" width="5.28515625" style="11" customWidth="1"/>
    <col min="15" max="16" width="10.7109375" style="11" customWidth="1"/>
    <col min="17" max="17" width="6.5703125" style="11" customWidth="1"/>
    <col min="18" max="18" width="6" style="11" customWidth="1"/>
    <col min="19" max="19" width="10" style="11" customWidth="1"/>
    <col min="20" max="20" width="7.85546875" style="11" customWidth="1"/>
    <col min="21" max="21" width="9.7109375" style="11" customWidth="1"/>
    <col min="22" max="22" width="7" style="11" customWidth="1"/>
    <col min="23" max="23" width="5.85546875" style="11" customWidth="1"/>
    <col min="24" max="16384" width="9.140625" style="11"/>
  </cols>
  <sheetData>
    <row r="1" spans="1:23" ht="10.5" customHeight="1" x14ac:dyDescent="0.2">
      <c r="A1" s="39" t="s">
        <v>110</v>
      </c>
      <c r="B1" s="25"/>
      <c r="C1" s="25"/>
      <c r="D1" s="25"/>
      <c r="E1" s="25"/>
      <c r="F1" s="25"/>
      <c r="G1" s="25"/>
      <c r="H1" s="25"/>
      <c r="I1" s="25"/>
      <c r="J1" s="26"/>
      <c r="K1" s="26"/>
      <c r="L1" s="26"/>
      <c r="M1" s="25"/>
      <c r="N1" s="25"/>
      <c r="O1" s="26"/>
      <c r="P1" s="26"/>
      <c r="Q1" s="26"/>
      <c r="R1" s="26"/>
      <c r="S1" s="26"/>
      <c r="T1" s="26"/>
      <c r="U1" s="3"/>
      <c r="V1" s="3"/>
      <c r="W1" s="3"/>
    </row>
    <row r="2" spans="1:23" ht="10.5" customHeight="1" x14ac:dyDescent="0.2">
      <c r="A2" s="39"/>
      <c r="B2" s="25"/>
      <c r="C2" s="25"/>
      <c r="D2" s="25"/>
      <c r="E2" s="25"/>
      <c r="F2" s="25"/>
      <c r="G2" s="25"/>
      <c r="H2" s="25"/>
      <c r="I2" s="25"/>
      <c r="J2" s="26"/>
      <c r="K2" s="26"/>
      <c r="L2" s="26"/>
      <c r="M2" s="25"/>
      <c r="N2" s="25"/>
      <c r="O2" s="26"/>
      <c r="P2" s="26"/>
      <c r="Q2" s="26"/>
      <c r="R2" s="26"/>
      <c r="S2" s="26"/>
      <c r="T2" s="26"/>
      <c r="U2" s="3"/>
      <c r="V2" s="3"/>
      <c r="W2" s="3"/>
    </row>
    <row r="3" spans="1:23" ht="11.25" customHeight="1" thickBot="1" x14ac:dyDescent="0.25">
      <c r="J3" s="9"/>
      <c r="K3" s="1" t="s">
        <v>134</v>
      </c>
      <c r="L3" s="5"/>
      <c r="M3" s="41"/>
      <c r="N3" s="41"/>
      <c r="O3" s="41"/>
      <c r="P3" s="41"/>
      <c r="Q3" s="41"/>
      <c r="R3" s="41"/>
      <c r="S3" s="9"/>
      <c r="T3" s="4"/>
      <c r="U3" s="2"/>
      <c r="V3" s="2"/>
      <c r="W3" s="2"/>
    </row>
    <row r="4" spans="1:23" ht="10.5" customHeight="1" x14ac:dyDescent="0.2">
      <c r="A4" s="82"/>
      <c r="B4" s="83"/>
      <c r="C4" s="55" t="s">
        <v>122</v>
      </c>
      <c r="D4" s="67"/>
      <c r="E4" s="67"/>
      <c r="F4" s="51"/>
      <c r="G4" s="51"/>
      <c r="H4" s="67"/>
      <c r="I4" s="50" t="s">
        <v>82</v>
      </c>
      <c r="J4" s="51"/>
      <c r="K4" s="55" t="s">
        <v>130</v>
      </c>
      <c r="L4" s="55"/>
      <c r="M4" s="55"/>
      <c r="N4" s="55"/>
      <c r="O4" s="50" t="s">
        <v>80</v>
      </c>
      <c r="P4" s="67"/>
      <c r="Q4" s="51"/>
      <c r="R4" s="15" t="s">
        <v>75</v>
      </c>
      <c r="S4" s="14"/>
      <c r="T4" s="14"/>
      <c r="U4" s="16"/>
      <c r="V4" s="15" t="s">
        <v>68</v>
      </c>
      <c r="W4" s="40"/>
    </row>
    <row r="5" spans="1:23" ht="10.5" customHeight="1" x14ac:dyDescent="0.2">
      <c r="A5" s="2"/>
      <c r="B5" s="84" t="s">
        <v>95</v>
      </c>
      <c r="C5" s="63" t="s">
        <v>123</v>
      </c>
      <c r="D5" s="10"/>
      <c r="E5" s="10"/>
      <c r="F5" s="64"/>
      <c r="G5" s="64" t="s">
        <v>83</v>
      </c>
      <c r="H5" s="6"/>
      <c r="I5" s="72" t="s">
        <v>84</v>
      </c>
      <c r="J5" s="64"/>
      <c r="K5" s="53"/>
      <c r="L5" s="56" t="s">
        <v>105</v>
      </c>
      <c r="M5" s="65"/>
      <c r="N5" s="56" t="s">
        <v>105</v>
      </c>
      <c r="O5" s="52" t="s">
        <v>81</v>
      </c>
      <c r="P5" s="74"/>
      <c r="Q5" s="64"/>
      <c r="R5" s="64" t="s">
        <v>78</v>
      </c>
      <c r="S5" s="7"/>
      <c r="T5" s="7"/>
      <c r="U5" s="18" t="s">
        <v>85</v>
      </c>
      <c r="V5" s="17" t="s">
        <v>69</v>
      </c>
      <c r="W5" s="29"/>
    </row>
    <row r="6" spans="1:23" ht="10.5" customHeight="1" x14ac:dyDescent="0.2">
      <c r="A6" s="2"/>
      <c r="B6" s="84" t="s">
        <v>96</v>
      </c>
      <c r="C6" s="109" t="s">
        <v>124</v>
      </c>
      <c r="D6" s="110"/>
      <c r="E6" s="109" t="s">
        <v>125</v>
      </c>
      <c r="F6" s="110"/>
      <c r="G6" s="64" t="s">
        <v>86</v>
      </c>
      <c r="H6" s="6" t="s">
        <v>68</v>
      </c>
      <c r="I6" s="72" t="s">
        <v>87</v>
      </c>
      <c r="J6" s="64"/>
      <c r="K6" s="72"/>
      <c r="L6" s="17" t="s">
        <v>106</v>
      </c>
      <c r="M6" s="6"/>
      <c r="N6" s="17" t="s">
        <v>106</v>
      </c>
      <c r="O6" s="56"/>
      <c r="P6" s="56"/>
      <c r="Q6" s="100" t="s">
        <v>90</v>
      </c>
      <c r="R6" s="64" t="s">
        <v>100</v>
      </c>
      <c r="S6" s="7"/>
      <c r="T6" s="19"/>
      <c r="U6" s="18" t="s">
        <v>6</v>
      </c>
      <c r="V6" s="17" t="s">
        <v>102</v>
      </c>
      <c r="W6" s="6"/>
    </row>
    <row r="7" spans="1:23" ht="10.5" customHeight="1" x14ac:dyDescent="0.2">
      <c r="A7" s="2"/>
      <c r="B7" s="84" t="s">
        <v>23</v>
      </c>
      <c r="C7" s="53"/>
      <c r="D7" s="56" t="s">
        <v>126</v>
      </c>
      <c r="E7" s="53"/>
      <c r="F7" s="56" t="s">
        <v>126</v>
      </c>
      <c r="G7" s="64" t="s">
        <v>15</v>
      </c>
      <c r="H7" s="6" t="s">
        <v>69</v>
      </c>
      <c r="I7" s="6" t="s">
        <v>88</v>
      </c>
      <c r="J7" s="64"/>
      <c r="K7" s="17"/>
      <c r="L7" s="6" t="s">
        <v>107</v>
      </c>
      <c r="M7" s="66"/>
      <c r="N7" s="6" t="s">
        <v>107</v>
      </c>
      <c r="O7" s="7"/>
      <c r="P7" s="7"/>
      <c r="Q7" s="6" t="s">
        <v>93</v>
      </c>
      <c r="R7" s="17" t="s">
        <v>79</v>
      </c>
      <c r="S7" s="7" t="s">
        <v>8</v>
      </c>
      <c r="T7" s="7"/>
      <c r="U7" s="18" t="s">
        <v>70</v>
      </c>
      <c r="V7" s="17" t="s">
        <v>10</v>
      </c>
      <c r="W7" s="19" t="s">
        <v>90</v>
      </c>
    </row>
    <row r="8" spans="1:23" ht="10.5" customHeight="1" x14ac:dyDescent="0.2">
      <c r="A8" s="2"/>
      <c r="B8" s="84" t="s">
        <v>24</v>
      </c>
      <c r="C8" s="6" t="s">
        <v>23</v>
      </c>
      <c r="D8" s="17" t="s">
        <v>127</v>
      </c>
      <c r="E8" s="6" t="s">
        <v>23</v>
      </c>
      <c r="F8" s="17" t="s">
        <v>128</v>
      </c>
      <c r="G8" s="64" t="s">
        <v>16</v>
      </c>
      <c r="H8" s="6" t="s">
        <v>91</v>
      </c>
      <c r="I8" s="98"/>
      <c r="J8" s="68"/>
      <c r="K8" s="6" t="s">
        <v>23</v>
      </c>
      <c r="L8" s="17" t="s">
        <v>89</v>
      </c>
      <c r="M8" s="6" t="s">
        <v>66</v>
      </c>
      <c r="N8" s="17" t="s">
        <v>137</v>
      </c>
      <c r="O8" s="6" t="s">
        <v>17</v>
      </c>
      <c r="P8" s="6" t="s">
        <v>18</v>
      </c>
      <c r="Q8" s="7" t="s">
        <v>76</v>
      </c>
      <c r="R8" s="7" t="s">
        <v>24</v>
      </c>
      <c r="S8" s="7" t="s">
        <v>101</v>
      </c>
      <c r="T8" s="19" t="s">
        <v>7</v>
      </c>
      <c r="U8" s="18" t="s">
        <v>71</v>
      </c>
      <c r="V8" s="17" t="s">
        <v>12</v>
      </c>
      <c r="W8" s="19" t="s">
        <v>93</v>
      </c>
    </row>
    <row r="9" spans="1:23" ht="10.5" customHeight="1" x14ac:dyDescent="0.2">
      <c r="A9" s="2"/>
      <c r="B9" s="84" t="s">
        <v>25</v>
      </c>
      <c r="C9" s="21" t="s">
        <v>24</v>
      </c>
      <c r="D9" s="17" t="s">
        <v>129</v>
      </c>
      <c r="E9" s="21" t="s">
        <v>24</v>
      </c>
      <c r="F9" s="17" t="s">
        <v>129</v>
      </c>
      <c r="G9" s="64" t="s">
        <v>19</v>
      </c>
      <c r="H9" s="10" t="s">
        <v>86</v>
      </c>
      <c r="I9" s="6"/>
      <c r="J9" s="99"/>
      <c r="K9" s="21" t="s">
        <v>24</v>
      </c>
      <c r="L9" s="22" t="s">
        <v>92</v>
      </c>
      <c r="M9" s="66" t="s">
        <v>60</v>
      </c>
      <c r="N9" s="17" t="s">
        <v>67</v>
      </c>
      <c r="O9" s="20" t="s">
        <v>20</v>
      </c>
      <c r="P9" s="7" t="s">
        <v>20</v>
      </c>
      <c r="Q9" s="6" t="s">
        <v>77</v>
      </c>
      <c r="R9" s="7" t="s">
        <v>91</v>
      </c>
      <c r="S9" s="7" t="s">
        <v>26</v>
      </c>
      <c r="T9" s="7" t="s">
        <v>9</v>
      </c>
      <c r="U9" s="18" t="s">
        <v>72</v>
      </c>
      <c r="V9" s="17" t="s">
        <v>104</v>
      </c>
      <c r="W9" s="19" t="s">
        <v>6</v>
      </c>
    </row>
    <row r="10" spans="1:23" ht="10.5" customHeight="1" x14ac:dyDescent="0.2">
      <c r="A10" s="2"/>
      <c r="B10" s="84" t="s">
        <v>74</v>
      </c>
      <c r="C10" s="10" t="s">
        <v>25</v>
      </c>
      <c r="D10" s="17" t="s">
        <v>60</v>
      </c>
      <c r="E10" s="10" t="s">
        <v>25</v>
      </c>
      <c r="F10" s="17" t="s">
        <v>60</v>
      </c>
      <c r="G10" s="64" t="s">
        <v>21</v>
      </c>
      <c r="H10" s="10" t="s">
        <v>67</v>
      </c>
      <c r="I10" s="66" t="s">
        <v>11</v>
      </c>
      <c r="J10" s="22" t="s">
        <v>2</v>
      </c>
      <c r="K10" s="10" t="s">
        <v>25</v>
      </c>
      <c r="L10" s="22" t="s">
        <v>74</v>
      </c>
      <c r="M10" s="66" t="s">
        <v>133</v>
      </c>
      <c r="N10" s="17" t="s">
        <v>60</v>
      </c>
      <c r="O10" s="6" t="s">
        <v>22</v>
      </c>
      <c r="P10" s="6" t="s">
        <v>22</v>
      </c>
      <c r="Q10" s="6" t="s">
        <v>98</v>
      </c>
      <c r="R10" s="6" t="s">
        <v>86</v>
      </c>
      <c r="S10" s="7" t="s">
        <v>70</v>
      </c>
      <c r="T10" s="7" t="s">
        <v>131</v>
      </c>
      <c r="U10" s="18" t="s">
        <v>73</v>
      </c>
      <c r="V10" s="17" t="s">
        <v>103</v>
      </c>
      <c r="W10" s="19" t="s">
        <v>132</v>
      </c>
    </row>
    <row r="11" spans="1:23" ht="10.5" customHeight="1" thickBot="1" x14ac:dyDescent="0.25">
      <c r="A11" s="101" t="s">
        <v>99</v>
      </c>
      <c r="B11" s="85" t="s">
        <v>94</v>
      </c>
      <c r="C11" s="23" t="s">
        <v>74</v>
      </c>
      <c r="D11" s="111" t="s">
        <v>3</v>
      </c>
      <c r="E11" s="23" t="s">
        <v>74</v>
      </c>
      <c r="F11" s="23" t="s">
        <v>3</v>
      </c>
      <c r="G11" s="64" t="s">
        <v>3</v>
      </c>
      <c r="H11" s="10" t="s">
        <v>3</v>
      </c>
      <c r="I11" s="6" t="s">
        <v>3</v>
      </c>
      <c r="J11" s="17" t="s">
        <v>3</v>
      </c>
      <c r="K11" s="23" t="s">
        <v>74</v>
      </c>
      <c r="L11" s="18" t="s">
        <v>13</v>
      </c>
      <c r="M11" s="6" t="s">
        <v>3</v>
      </c>
      <c r="N11" s="18" t="s">
        <v>3</v>
      </c>
      <c r="O11" s="6" t="s">
        <v>3</v>
      </c>
      <c r="P11" s="7" t="s">
        <v>3</v>
      </c>
      <c r="Q11" s="18" t="s">
        <v>13</v>
      </c>
      <c r="R11" s="18" t="s">
        <v>13</v>
      </c>
      <c r="S11" s="7" t="s">
        <v>3</v>
      </c>
      <c r="T11" s="7" t="s">
        <v>3</v>
      </c>
      <c r="U11" s="18" t="s">
        <v>3</v>
      </c>
      <c r="V11" s="18" t="s">
        <v>3</v>
      </c>
      <c r="W11" s="18" t="s">
        <v>13</v>
      </c>
    </row>
    <row r="12" spans="1:23" ht="11.25" customHeight="1" thickBot="1" x14ac:dyDescent="0.25">
      <c r="A12" s="42" t="s">
        <v>108</v>
      </c>
      <c r="B12" s="46"/>
      <c r="C12" s="46"/>
      <c r="D12" s="46"/>
      <c r="E12" s="46"/>
      <c r="F12" s="46"/>
      <c r="G12" s="46"/>
      <c r="H12" s="46"/>
      <c r="I12" s="46"/>
      <c r="J12" s="45" t="s">
        <v>135</v>
      </c>
      <c r="K12" s="45"/>
      <c r="L12" s="45"/>
      <c r="M12" s="43"/>
      <c r="N12" s="45"/>
      <c r="O12" s="45"/>
      <c r="P12" s="43"/>
      <c r="Q12" s="44"/>
      <c r="R12" s="44"/>
      <c r="S12" s="44"/>
      <c r="T12" s="44"/>
      <c r="U12" s="43"/>
      <c r="V12" s="43"/>
      <c r="W12" s="43"/>
    </row>
    <row r="13" spans="1:23" ht="10.5" customHeight="1" x14ac:dyDescent="0.2">
      <c r="A13" s="2" t="s">
        <v>0</v>
      </c>
      <c r="B13" s="90">
        <v>463415</v>
      </c>
      <c r="C13" s="112">
        <v>1084</v>
      </c>
      <c r="D13" s="112">
        <v>127395</v>
      </c>
      <c r="E13" s="112">
        <v>263218</v>
      </c>
      <c r="F13" s="112">
        <v>29106945.710000001</v>
      </c>
      <c r="G13" s="86">
        <v>2188516584.3899999</v>
      </c>
      <c r="H13" s="33">
        <f t="shared" ref="H13:H36" si="0">G13/K13</f>
        <v>5099.0719558759456</v>
      </c>
      <c r="I13" s="33">
        <v>152862365</v>
      </c>
      <c r="J13" s="33">
        <v>1170868203.3600001</v>
      </c>
      <c r="K13" s="33">
        <v>429199</v>
      </c>
      <c r="L13" s="69">
        <f t="shared" ref="L13:L31" si="1">K13/B13</f>
        <v>0.92616553197458007</v>
      </c>
      <c r="M13" s="33">
        <v>3218992500</v>
      </c>
      <c r="N13" s="69">
        <v>0.82330154059321448</v>
      </c>
      <c r="O13" s="60">
        <v>-2048481753.9700003</v>
      </c>
      <c r="P13" s="97">
        <v>-2202671377</v>
      </c>
      <c r="Q13" s="76">
        <f>P13/O13</f>
        <v>1.0752701959542363</v>
      </c>
      <c r="R13" s="69">
        <f>O13/G13</f>
        <v>-0.93601381345756118</v>
      </c>
      <c r="S13" s="13">
        <v>0</v>
      </c>
      <c r="T13" s="57">
        <v>0</v>
      </c>
      <c r="U13" s="57">
        <v>0</v>
      </c>
      <c r="V13" s="35">
        <v>0</v>
      </c>
      <c r="W13" s="35">
        <v>0</v>
      </c>
    </row>
    <row r="14" spans="1:23" ht="10.5" customHeight="1" x14ac:dyDescent="0.2">
      <c r="A14" s="2" t="s">
        <v>61</v>
      </c>
      <c r="B14" s="91">
        <v>127981</v>
      </c>
      <c r="C14" s="113">
        <v>38394</v>
      </c>
      <c r="D14" s="113">
        <v>1623501.4300000002</v>
      </c>
      <c r="E14" s="113">
        <v>79408</v>
      </c>
      <c r="F14" s="113">
        <v>11295002.539999999</v>
      </c>
      <c r="G14" s="87">
        <v>1672322628.78</v>
      </c>
      <c r="H14" s="49">
        <f t="shared" si="0"/>
        <v>13875.89303667441</v>
      </c>
      <c r="I14" s="49">
        <v>7927770</v>
      </c>
      <c r="J14" s="49">
        <v>97901139</v>
      </c>
      <c r="K14" s="49">
        <v>120520</v>
      </c>
      <c r="L14" s="70">
        <f t="shared" si="1"/>
        <v>0.94170228393277122</v>
      </c>
      <c r="M14" s="58">
        <v>903900000</v>
      </c>
      <c r="N14" s="70">
        <v>0.90151159647907686</v>
      </c>
      <c r="O14" s="49">
        <v>678449259.77999997</v>
      </c>
      <c r="P14" s="49">
        <v>115605335</v>
      </c>
      <c r="Q14" s="73">
        <f>P14/O14</f>
        <v>0.17039643471272592</v>
      </c>
      <c r="R14" s="70">
        <f>O14/G14</f>
        <v>0.40569280598382218</v>
      </c>
      <c r="S14" s="59">
        <v>6705004</v>
      </c>
      <c r="T14" s="58">
        <v>399609</v>
      </c>
      <c r="U14" s="58">
        <v>6305395</v>
      </c>
      <c r="V14" s="28">
        <f>U14/K14</f>
        <v>52.318245934284768</v>
      </c>
      <c r="W14" s="27">
        <f>U14/P14</f>
        <v>5.45424222852691E-2</v>
      </c>
    </row>
    <row r="15" spans="1:23" ht="10.5" customHeight="1" x14ac:dyDescent="0.2">
      <c r="A15" s="2" t="s">
        <v>62</v>
      </c>
      <c r="B15" s="91">
        <v>105485</v>
      </c>
      <c r="C15" s="113">
        <v>40704</v>
      </c>
      <c r="D15" s="113">
        <v>4319777.5</v>
      </c>
      <c r="E15" s="113">
        <v>58591</v>
      </c>
      <c r="F15" s="113">
        <v>8372328</v>
      </c>
      <c r="G15" s="87">
        <v>1484505476.6399999</v>
      </c>
      <c r="H15" s="49">
        <f t="shared" si="0"/>
        <v>14654.835007996207</v>
      </c>
      <c r="I15" s="49">
        <v>5517615</v>
      </c>
      <c r="J15" s="49">
        <v>80672364</v>
      </c>
      <c r="K15" s="49">
        <v>101298</v>
      </c>
      <c r="L15" s="70">
        <f t="shared" si="1"/>
        <v>0.96030715267573585</v>
      </c>
      <c r="M15" s="58">
        <v>759735000</v>
      </c>
      <c r="N15" s="70">
        <v>0.88372609728887541</v>
      </c>
      <c r="O15" s="49">
        <v>649615727.63999999</v>
      </c>
      <c r="P15" s="49">
        <v>299951461</v>
      </c>
      <c r="Q15" s="73">
        <f>P15/O15</f>
        <v>0.46173675949887905</v>
      </c>
      <c r="R15" s="70">
        <f>O15/G15</f>
        <v>0.43759739378687057</v>
      </c>
      <c r="S15" s="59">
        <v>17397386</v>
      </c>
      <c r="T15" s="58">
        <v>1048354</v>
      </c>
      <c r="U15" s="58">
        <v>16349032</v>
      </c>
      <c r="V15" s="28">
        <f>U15/K15</f>
        <v>161.39540760923217</v>
      </c>
      <c r="W15" s="27">
        <f>U15/P15</f>
        <v>5.4505592156458942E-2</v>
      </c>
    </row>
    <row r="16" spans="1:23" ht="10.5" customHeight="1" x14ac:dyDescent="0.2">
      <c r="A16" s="2" t="s">
        <v>63</v>
      </c>
      <c r="B16" s="91">
        <v>91581</v>
      </c>
      <c r="C16" s="113">
        <v>41802</v>
      </c>
      <c r="D16" s="113">
        <v>6380623.2699999996</v>
      </c>
      <c r="E16" s="113">
        <v>44476</v>
      </c>
      <c r="F16" s="113">
        <v>6451690</v>
      </c>
      <c r="G16" s="87">
        <v>1432044440.5900002</v>
      </c>
      <c r="H16" s="49">
        <f t="shared" si="0"/>
        <v>16280.817660387227</v>
      </c>
      <c r="I16" s="49">
        <v>6499081</v>
      </c>
      <c r="J16" s="49">
        <v>69907979.700000003</v>
      </c>
      <c r="K16" s="49">
        <v>87959</v>
      </c>
      <c r="L16" s="70">
        <f t="shared" si="1"/>
        <v>0.96045031174588613</v>
      </c>
      <c r="M16" s="58">
        <v>659692500</v>
      </c>
      <c r="N16" s="70">
        <v>0.89131835192414599</v>
      </c>
      <c r="O16" s="49">
        <v>708943041.88999999</v>
      </c>
      <c r="P16" s="49">
        <v>436945618</v>
      </c>
      <c r="Q16" s="73">
        <f>P16/O16</f>
        <v>0.61633388323429905</v>
      </c>
      <c r="R16" s="70">
        <f>O16/G16</f>
        <v>0.49505659307466499</v>
      </c>
      <c r="S16" s="59">
        <v>25343079</v>
      </c>
      <c r="T16" s="58">
        <v>1094011</v>
      </c>
      <c r="U16" s="58">
        <v>24249068</v>
      </c>
      <c r="V16" s="28">
        <f>U16/K16</f>
        <v>275.68603553928534</v>
      </c>
      <c r="W16" s="27">
        <f>U16/P16</f>
        <v>5.5496764359357874E-2</v>
      </c>
    </row>
    <row r="17" spans="1:23" ht="10.5" customHeight="1" x14ac:dyDescent="0.2">
      <c r="A17" s="2" t="s">
        <v>44</v>
      </c>
      <c r="B17" s="91">
        <v>154076</v>
      </c>
      <c r="C17" s="113">
        <v>77603</v>
      </c>
      <c r="D17" s="113">
        <v>15165225.440000001</v>
      </c>
      <c r="E17" s="113">
        <v>66175</v>
      </c>
      <c r="F17" s="113">
        <v>10159215</v>
      </c>
      <c r="G17" s="87">
        <v>2769783431.25</v>
      </c>
      <c r="H17" s="49">
        <f t="shared" si="0"/>
        <v>18842.70506649886</v>
      </c>
      <c r="I17" s="49">
        <v>6480512</v>
      </c>
      <c r="J17" s="49">
        <v>118545620.86</v>
      </c>
      <c r="K17" s="49">
        <v>146995</v>
      </c>
      <c r="L17" s="70">
        <f t="shared" si="1"/>
        <v>0.9540421610114489</v>
      </c>
      <c r="M17" s="58">
        <v>1102462500</v>
      </c>
      <c r="N17" s="70">
        <v>0.90620697607786449</v>
      </c>
      <c r="O17" s="49">
        <v>1555255822.3899999</v>
      </c>
      <c r="P17" s="49">
        <v>1165329965</v>
      </c>
      <c r="Q17" s="73">
        <f>P17/O17</f>
        <v>0.74928506823347474</v>
      </c>
      <c r="R17" s="70">
        <f>O17/G17</f>
        <v>0.56150809656916556</v>
      </c>
      <c r="S17" s="59">
        <v>67589213</v>
      </c>
      <c r="T17" s="58">
        <v>2251340</v>
      </c>
      <c r="U17" s="58">
        <v>65337873</v>
      </c>
      <c r="V17" s="28">
        <f>U17/K17</f>
        <v>444.4904452532399</v>
      </c>
      <c r="W17" s="27">
        <f>U17/P17</f>
        <v>5.6068130883427512E-2</v>
      </c>
    </row>
    <row r="18" spans="1:23" ht="10.5" customHeight="1" x14ac:dyDescent="0.2">
      <c r="A18" s="2" t="s">
        <v>43</v>
      </c>
      <c r="B18" s="91">
        <v>21674</v>
      </c>
      <c r="C18" s="113">
        <v>11364</v>
      </c>
      <c r="D18" s="113">
        <v>2565632</v>
      </c>
      <c r="E18" s="113">
        <v>8789</v>
      </c>
      <c r="F18" s="113">
        <v>1361856</v>
      </c>
      <c r="G18" s="87">
        <v>428879960</v>
      </c>
      <c r="H18" s="49">
        <f t="shared" si="0"/>
        <v>20791.155710684507</v>
      </c>
      <c r="I18" s="49">
        <v>698006</v>
      </c>
      <c r="J18" s="49">
        <v>15857864</v>
      </c>
      <c r="K18" s="49">
        <v>20628</v>
      </c>
      <c r="L18" s="70">
        <f t="shared" si="1"/>
        <v>0.95173941127618344</v>
      </c>
      <c r="M18" s="58">
        <v>154710000</v>
      </c>
      <c r="N18" s="70">
        <v>0.92024319283690459</v>
      </c>
      <c r="O18" s="49">
        <v>259010102</v>
      </c>
      <c r="P18" s="49">
        <v>212730688</v>
      </c>
      <c r="Q18" s="73">
        <f>P18/O18</f>
        <v>0.82132197299393361</v>
      </c>
      <c r="R18" s="70">
        <f>O18/G18</f>
        <v>0.60392213709402509</v>
      </c>
      <c r="S18" s="59">
        <v>12338361</v>
      </c>
      <c r="T18" s="58">
        <v>313820</v>
      </c>
      <c r="U18" s="58">
        <v>12024541</v>
      </c>
      <c r="V18" s="28">
        <f>U18/K18</f>
        <v>582.92325964708164</v>
      </c>
      <c r="W18" s="27">
        <f>U18/P18</f>
        <v>5.6524712598118428E-2</v>
      </c>
    </row>
    <row r="19" spans="1:23" ht="10.5" customHeight="1" x14ac:dyDescent="0.2">
      <c r="A19" s="2" t="s">
        <v>42</v>
      </c>
      <c r="B19" s="91">
        <v>69804</v>
      </c>
      <c r="C19" s="113">
        <v>37287</v>
      </c>
      <c r="D19" s="113">
        <v>8788790.0899999999</v>
      </c>
      <c r="E19" s="113">
        <v>27378</v>
      </c>
      <c r="F19" s="113">
        <v>4379833.71</v>
      </c>
      <c r="G19" s="87">
        <v>1461256052.6200001</v>
      </c>
      <c r="H19" s="49">
        <f t="shared" si="0"/>
        <v>22005.542627251372</v>
      </c>
      <c r="I19" s="49">
        <v>2414708</v>
      </c>
      <c r="J19" s="49">
        <v>57201966</v>
      </c>
      <c r="K19" s="49">
        <v>66404</v>
      </c>
      <c r="L19" s="70">
        <f t="shared" si="1"/>
        <v>0.95129218955933759</v>
      </c>
      <c r="M19" s="58">
        <v>498030000</v>
      </c>
      <c r="N19" s="70">
        <v>0.9200425327407018</v>
      </c>
      <c r="O19" s="49">
        <v>908438794.62</v>
      </c>
      <c r="P19" s="49">
        <v>775383434</v>
      </c>
      <c r="Q19" s="73">
        <f>P19/O19</f>
        <v>0.85353403948842033</v>
      </c>
      <c r="R19" s="70">
        <f>O19/G19</f>
        <v>0.62168351192878835</v>
      </c>
      <c r="S19" s="59">
        <v>44972375</v>
      </c>
      <c r="T19" s="58">
        <v>942618</v>
      </c>
      <c r="U19" s="58">
        <v>44029757</v>
      </c>
      <c r="V19" s="28">
        <f>U19/K19</f>
        <v>663.05880669839166</v>
      </c>
      <c r="W19" s="27">
        <f>U19/P19</f>
        <v>5.6784495346853127E-2</v>
      </c>
    </row>
    <row r="20" spans="1:23" ht="10.5" customHeight="1" x14ac:dyDescent="0.2">
      <c r="A20" s="2" t="s">
        <v>41</v>
      </c>
      <c r="B20" s="91">
        <v>69009</v>
      </c>
      <c r="C20" s="113">
        <v>37616</v>
      </c>
      <c r="D20" s="113">
        <v>9180429</v>
      </c>
      <c r="E20" s="113">
        <v>25649</v>
      </c>
      <c r="F20" s="113">
        <v>4385788.29</v>
      </c>
      <c r="G20" s="87">
        <v>1585475941.8699999</v>
      </c>
      <c r="H20" s="49">
        <f t="shared" si="0"/>
        <v>24310.404211567358</v>
      </c>
      <c r="I20" s="49">
        <v>2465385</v>
      </c>
      <c r="J20" s="49">
        <v>62833498</v>
      </c>
      <c r="K20" s="49">
        <v>65218</v>
      </c>
      <c r="L20" s="70">
        <f t="shared" si="1"/>
        <v>0.94506513643147994</v>
      </c>
      <c r="M20" s="58">
        <v>489135000</v>
      </c>
      <c r="N20" s="70">
        <v>0.88825340185880497</v>
      </c>
      <c r="O20" s="49">
        <v>1035972828.87</v>
      </c>
      <c r="P20" s="49">
        <v>903752677</v>
      </c>
      <c r="Q20" s="73">
        <f>P20/O20</f>
        <v>0.8723710234618598</v>
      </c>
      <c r="R20" s="70">
        <f>O20/G20</f>
        <v>0.65341441109987142</v>
      </c>
      <c r="S20" s="59">
        <v>52417799</v>
      </c>
      <c r="T20" s="58">
        <v>890784</v>
      </c>
      <c r="U20" s="58">
        <v>51527015</v>
      </c>
      <c r="V20" s="28">
        <f>U20/K20</f>
        <v>790.07352264712199</v>
      </c>
      <c r="W20" s="27">
        <f>U20/P20</f>
        <v>5.701450884886286E-2</v>
      </c>
    </row>
    <row r="21" spans="1:23" ht="10.5" customHeight="1" x14ac:dyDescent="0.2">
      <c r="A21" s="2" t="s">
        <v>40</v>
      </c>
      <c r="B21" s="91">
        <v>56117</v>
      </c>
      <c r="C21" s="113">
        <v>31114</v>
      </c>
      <c r="D21" s="113">
        <v>7999852.5600000005</v>
      </c>
      <c r="E21" s="113">
        <v>19892</v>
      </c>
      <c r="F21" s="113">
        <v>3390408.75</v>
      </c>
      <c r="G21" s="87">
        <v>1391601996.28</v>
      </c>
      <c r="H21" s="49">
        <f t="shared" si="0"/>
        <v>26366.585124386591</v>
      </c>
      <c r="I21" s="49">
        <v>2506419</v>
      </c>
      <c r="J21" s="49">
        <v>55403213</v>
      </c>
      <c r="K21" s="49">
        <v>52779</v>
      </c>
      <c r="L21" s="70">
        <f t="shared" si="1"/>
        <v>0.94051713384535884</v>
      </c>
      <c r="M21" s="58">
        <v>395842500</v>
      </c>
      <c r="N21" s="70">
        <v>0.88367196224238931</v>
      </c>
      <c r="O21" s="49">
        <v>942862702.27999997</v>
      </c>
      <c r="P21" s="49">
        <v>843654274</v>
      </c>
      <c r="Q21" s="73">
        <f>P21/O21</f>
        <v>0.89477956012036819</v>
      </c>
      <c r="R21" s="70">
        <f>O21/G21</f>
        <v>0.67753761837108595</v>
      </c>
      <c r="S21" s="59">
        <v>48931945</v>
      </c>
      <c r="T21" s="58">
        <v>770571</v>
      </c>
      <c r="U21" s="58">
        <v>48161374</v>
      </c>
      <c r="V21" s="28">
        <f>U21/K21</f>
        <v>912.51016502775724</v>
      </c>
      <c r="W21" s="27">
        <f>U21/P21</f>
        <v>5.7086623613786136E-2</v>
      </c>
    </row>
    <row r="22" spans="1:23" ht="10.5" customHeight="1" x14ac:dyDescent="0.2">
      <c r="A22" s="2" t="s">
        <v>39</v>
      </c>
      <c r="B22" s="91">
        <v>77814</v>
      </c>
      <c r="C22" s="113">
        <v>43695</v>
      </c>
      <c r="D22" s="113">
        <v>11603065.27</v>
      </c>
      <c r="E22" s="113">
        <v>26568</v>
      </c>
      <c r="F22" s="113">
        <v>4838300.49</v>
      </c>
      <c r="G22" s="87">
        <v>2098373524.1300001</v>
      </c>
      <c r="H22" s="49">
        <f t="shared" si="0"/>
        <v>28832.525270411388</v>
      </c>
      <c r="I22" s="49">
        <v>3319794</v>
      </c>
      <c r="J22" s="49">
        <v>87582949.840000004</v>
      </c>
      <c r="K22" s="49">
        <v>72778</v>
      </c>
      <c r="L22" s="70">
        <f t="shared" si="1"/>
        <v>0.9352815688693551</v>
      </c>
      <c r="M22" s="58">
        <v>545835000</v>
      </c>
      <c r="N22" s="70">
        <v>0.86958690752972601</v>
      </c>
      <c r="O22" s="49">
        <v>1468275368.29</v>
      </c>
      <c r="P22" s="49">
        <v>1343906252</v>
      </c>
      <c r="Q22" s="73">
        <f>P22/O22</f>
        <v>0.91529578240160481</v>
      </c>
      <c r="R22" s="70">
        <f>O22/G22</f>
        <v>0.69972068909836105</v>
      </c>
      <c r="S22" s="59">
        <v>77946617</v>
      </c>
      <c r="T22" s="58">
        <v>1224636</v>
      </c>
      <c r="U22" s="58">
        <v>76721981</v>
      </c>
      <c r="V22" s="28">
        <f>U22/K22</f>
        <v>1054.1919398719392</v>
      </c>
      <c r="W22" s="27">
        <f>U22/P22</f>
        <v>5.708878940463475E-2</v>
      </c>
    </row>
    <row r="23" spans="1:23" ht="10.5" customHeight="1" x14ac:dyDescent="0.2">
      <c r="A23" s="2" t="s">
        <v>38</v>
      </c>
      <c r="B23" s="91">
        <v>30499</v>
      </c>
      <c r="C23" s="113">
        <v>17207</v>
      </c>
      <c r="D23" s="113">
        <v>4638882</v>
      </c>
      <c r="E23" s="113">
        <v>10149</v>
      </c>
      <c r="F23" s="113">
        <v>1912724</v>
      </c>
      <c r="G23" s="87">
        <v>884152985</v>
      </c>
      <c r="H23" s="49">
        <f t="shared" si="0"/>
        <v>31125.57153418292</v>
      </c>
      <c r="I23" s="49">
        <v>2068787</v>
      </c>
      <c r="J23" s="49">
        <v>38171906</v>
      </c>
      <c r="K23" s="49">
        <v>28406</v>
      </c>
      <c r="L23" s="70">
        <f t="shared" si="1"/>
        <v>0.93137479917374344</v>
      </c>
      <c r="M23" s="58">
        <v>213045000</v>
      </c>
      <c r="N23" s="70">
        <v>0.88529925034482604</v>
      </c>
      <c r="O23" s="49">
        <v>635004866</v>
      </c>
      <c r="P23" s="49">
        <v>585819572</v>
      </c>
      <c r="Q23" s="73">
        <f>P23/O23</f>
        <v>0.92254343764351565</v>
      </c>
      <c r="R23" s="70">
        <f>O23/G23</f>
        <v>0.71820700350856137</v>
      </c>
      <c r="S23" s="59">
        <v>33977544</v>
      </c>
      <c r="T23" s="58">
        <v>518029</v>
      </c>
      <c r="U23" s="58">
        <v>33459515</v>
      </c>
      <c r="V23" s="28">
        <f>U23/K23</f>
        <v>1177.9030838555234</v>
      </c>
      <c r="W23" s="27">
        <f>U23/P23</f>
        <v>5.7115734262289206E-2</v>
      </c>
    </row>
    <row r="24" spans="1:23" ht="10.5" customHeight="1" x14ac:dyDescent="0.2">
      <c r="A24" s="2" t="s">
        <v>37</v>
      </c>
      <c r="B24" s="91">
        <v>85986</v>
      </c>
      <c r="C24" s="113">
        <v>47761</v>
      </c>
      <c r="D24" s="113">
        <v>13166174.859999999</v>
      </c>
      <c r="E24" s="113">
        <v>28631</v>
      </c>
      <c r="F24" s="113">
        <v>5188656.34</v>
      </c>
      <c r="G24" s="87">
        <v>2651795166.9299998</v>
      </c>
      <c r="H24" s="49">
        <f t="shared" si="0"/>
        <v>33463.248999053569</v>
      </c>
      <c r="I24" s="49">
        <v>11518038</v>
      </c>
      <c r="J24" s="49">
        <v>111177880</v>
      </c>
      <c r="K24" s="49">
        <v>79245</v>
      </c>
      <c r="L24" s="70">
        <f t="shared" si="1"/>
        <v>0.92160351685158048</v>
      </c>
      <c r="M24" s="58">
        <v>594337500</v>
      </c>
      <c r="N24" s="70">
        <v>0.87768015927813248</v>
      </c>
      <c r="O24" s="49">
        <v>1957797824.9300001</v>
      </c>
      <c r="P24" s="49">
        <v>1830056736</v>
      </c>
      <c r="Q24" s="73">
        <f>P24/O24</f>
        <v>0.93475266582515104</v>
      </c>
      <c r="R24" s="70">
        <f>O24/G24</f>
        <v>0.73829149752790113</v>
      </c>
      <c r="S24" s="59">
        <v>106143492</v>
      </c>
      <c r="T24" s="58">
        <v>1574871</v>
      </c>
      <c r="U24" s="58">
        <v>104568621</v>
      </c>
      <c r="V24" s="28">
        <f>U24/K24</f>
        <v>1319.5611205754306</v>
      </c>
      <c r="W24" s="27">
        <f>U24/P24</f>
        <v>5.7139551437382322E-2</v>
      </c>
    </row>
    <row r="25" spans="1:23" ht="10.5" customHeight="1" x14ac:dyDescent="0.2">
      <c r="A25" s="2" t="s">
        <v>36</v>
      </c>
      <c r="B25" s="91">
        <v>97829</v>
      </c>
      <c r="C25" s="113">
        <v>54391</v>
      </c>
      <c r="D25" s="113">
        <v>15729578.559999999</v>
      </c>
      <c r="E25" s="113">
        <v>30816</v>
      </c>
      <c r="F25" s="113">
        <v>5939338</v>
      </c>
      <c r="G25" s="87">
        <v>3348242340.0999999</v>
      </c>
      <c r="H25" s="49">
        <f t="shared" si="0"/>
        <v>38020.125363084087</v>
      </c>
      <c r="I25" s="49">
        <v>4738964</v>
      </c>
      <c r="J25" s="49">
        <v>145566523</v>
      </c>
      <c r="K25" s="49">
        <v>88065</v>
      </c>
      <c r="L25" s="70">
        <f t="shared" si="1"/>
        <v>0.90019319424710464</v>
      </c>
      <c r="M25" s="58">
        <v>660487500</v>
      </c>
      <c r="N25" s="70">
        <v>0.78031330897767293</v>
      </c>
      <c r="O25" s="49">
        <v>2546927281.0999999</v>
      </c>
      <c r="P25" s="49">
        <v>2414077558</v>
      </c>
      <c r="Q25" s="73">
        <f>P25/O25</f>
        <v>0.94783921626430456</v>
      </c>
      <c r="R25" s="70">
        <f>O25/G25</f>
        <v>0.76067590765366533</v>
      </c>
      <c r="S25" s="59">
        <v>140016762</v>
      </c>
      <c r="T25" s="58">
        <v>2132122</v>
      </c>
      <c r="U25" s="58">
        <v>137884640</v>
      </c>
      <c r="V25" s="28">
        <f>U25/K25</f>
        <v>1565.7144154885596</v>
      </c>
      <c r="W25" s="27">
        <f>U25/P25</f>
        <v>5.7116905603577135E-2</v>
      </c>
    </row>
    <row r="26" spans="1:23" ht="10.5" customHeight="1" x14ac:dyDescent="0.2">
      <c r="A26" s="2" t="s">
        <v>35</v>
      </c>
      <c r="B26" s="91">
        <v>140664</v>
      </c>
      <c r="C26" s="113">
        <v>76070</v>
      </c>
      <c r="D26" s="113">
        <v>24952897.590000004</v>
      </c>
      <c r="E26" s="113">
        <v>41315</v>
      </c>
      <c r="F26" s="113">
        <v>9074946.6500000004</v>
      </c>
      <c r="G26" s="87">
        <v>5482248456.6000004</v>
      </c>
      <c r="H26" s="49">
        <f t="shared" si="0"/>
        <v>45411.797723714626</v>
      </c>
      <c r="I26" s="49">
        <v>9351487</v>
      </c>
      <c r="J26" s="49">
        <v>221665735</v>
      </c>
      <c r="K26" s="49">
        <v>120723</v>
      </c>
      <c r="L26" s="70">
        <f t="shared" si="1"/>
        <v>0.85823664903600072</v>
      </c>
      <c r="M26" s="58">
        <v>905422500</v>
      </c>
      <c r="N26" s="70">
        <v>0.76936493121936966</v>
      </c>
      <c r="O26" s="49">
        <v>4364511708.6000004</v>
      </c>
      <c r="P26" s="49">
        <v>4174793773</v>
      </c>
      <c r="Q26" s="73">
        <f>P26/O26</f>
        <v>0.95653169282919481</v>
      </c>
      <c r="R26" s="70">
        <f>O26/G26</f>
        <v>0.796117093771193</v>
      </c>
      <c r="S26" s="59">
        <v>242138027</v>
      </c>
      <c r="T26" s="58">
        <v>4097562</v>
      </c>
      <c r="U26" s="58">
        <v>238040465</v>
      </c>
      <c r="V26" s="28">
        <f>U26/K26</f>
        <v>1971.7905038807849</v>
      </c>
      <c r="W26" s="27">
        <f>U26/P26</f>
        <v>5.7018496707430054E-2</v>
      </c>
    </row>
    <row r="27" spans="1:23" ht="10.5" customHeight="1" x14ac:dyDescent="0.2">
      <c r="A27" s="2" t="s">
        <v>34</v>
      </c>
      <c r="B27" s="91">
        <v>88372</v>
      </c>
      <c r="C27" s="113">
        <v>43767</v>
      </c>
      <c r="D27" s="113">
        <v>17401571.310000002</v>
      </c>
      <c r="E27" s="113">
        <v>24217</v>
      </c>
      <c r="F27" s="113">
        <v>6643005.0700000003</v>
      </c>
      <c r="G27" s="87">
        <v>3866242854.71</v>
      </c>
      <c r="H27" s="49">
        <f t="shared" si="0"/>
        <v>55504.010432691619</v>
      </c>
      <c r="I27" s="49">
        <v>8747176</v>
      </c>
      <c r="J27" s="49">
        <v>141833212</v>
      </c>
      <c r="K27" s="49">
        <v>69657</v>
      </c>
      <c r="L27" s="70">
        <f t="shared" si="1"/>
        <v>0.78822477707871275</v>
      </c>
      <c r="M27" s="58">
        <v>522427500</v>
      </c>
      <c r="N27" s="70">
        <v>0.70142466296801886</v>
      </c>
      <c r="O27" s="49">
        <v>3210729318.71</v>
      </c>
      <c r="P27" s="49">
        <v>3100088854</v>
      </c>
      <c r="Q27" s="73">
        <f>P27/O27</f>
        <v>0.96554039480523601</v>
      </c>
      <c r="R27" s="70">
        <f>O27/G27</f>
        <v>0.83045205367753105</v>
      </c>
      <c r="S27" s="59">
        <v>179805199</v>
      </c>
      <c r="T27" s="58">
        <v>3624516</v>
      </c>
      <c r="U27" s="58">
        <v>176180683</v>
      </c>
      <c r="V27" s="28">
        <f>U27/K27</f>
        <v>2529.260275349211</v>
      </c>
      <c r="W27" s="27">
        <f>U27/P27</f>
        <v>5.6830849468290756E-2</v>
      </c>
    </row>
    <row r="28" spans="1:23" ht="10.5" customHeight="1" x14ac:dyDescent="0.2">
      <c r="A28" s="2" t="s">
        <v>33</v>
      </c>
      <c r="B28" s="91">
        <v>54242</v>
      </c>
      <c r="C28" s="113">
        <v>25195</v>
      </c>
      <c r="D28" s="113">
        <v>12507715.960000001</v>
      </c>
      <c r="E28" s="113">
        <v>13423</v>
      </c>
      <c r="F28" s="113">
        <v>4309034.7</v>
      </c>
      <c r="G28" s="87">
        <v>2594824847.6399999</v>
      </c>
      <c r="H28" s="49">
        <f t="shared" si="0"/>
        <v>65750.027812998858</v>
      </c>
      <c r="I28" s="49">
        <v>9372509</v>
      </c>
      <c r="J28" s="49">
        <v>91446104</v>
      </c>
      <c r="K28" s="49">
        <v>39465</v>
      </c>
      <c r="L28" s="70">
        <f t="shared" si="1"/>
        <v>0.72757272961911434</v>
      </c>
      <c r="M28" s="58">
        <v>295987500</v>
      </c>
      <c r="N28" s="70">
        <v>0.59240153621489311</v>
      </c>
      <c r="O28" s="49">
        <v>2216763752.6399999</v>
      </c>
      <c r="P28" s="49">
        <v>2152923983</v>
      </c>
      <c r="Q28" s="73">
        <f>P28/O28</f>
        <v>0.97120136524969269</v>
      </c>
      <c r="R28" s="70">
        <f>O28/G28</f>
        <v>0.8543018827094061</v>
      </c>
      <c r="S28" s="59">
        <v>124869760</v>
      </c>
      <c r="T28" s="58">
        <v>2720585</v>
      </c>
      <c r="U28" s="58">
        <v>122149175</v>
      </c>
      <c r="V28" s="28">
        <f t="shared" ref="V28:V36" si="2">U28/K28</f>
        <v>3095.1266945394655</v>
      </c>
      <c r="W28" s="27">
        <f>U28/P28</f>
        <v>5.6736408700223021E-2</v>
      </c>
    </row>
    <row r="29" spans="1:23" ht="10.5" customHeight="1" x14ac:dyDescent="0.2">
      <c r="A29" s="2" t="s">
        <v>32</v>
      </c>
      <c r="B29" s="91">
        <v>46301</v>
      </c>
      <c r="C29" s="113">
        <v>20223</v>
      </c>
      <c r="D29" s="113">
        <v>12884339.289999999</v>
      </c>
      <c r="E29" s="113">
        <v>9346</v>
      </c>
      <c r="F29" s="113">
        <v>4181222.4099999997</v>
      </c>
      <c r="G29" s="87">
        <v>2390487776</v>
      </c>
      <c r="H29" s="49">
        <f t="shared" si="0"/>
        <v>79220.804507042252</v>
      </c>
      <c r="I29" s="49">
        <v>10012690</v>
      </c>
      <c r="J29" s="49">
        <v>83252883</v>
      </c>
      <c r="K29" s="49">
        <v>30175</v>
      </c>
      <c r="L29" s="70">
        <f t="shared" si="1"/>
        <v>0.65171378587935469</v>
      </c>
      <c r="M29" s="58">
        <v>226312500</v>
      </c>
      <c r="N29" s="70">
        <v>0.51868569855830116</v>
      </c>
      <c r="O29" s="49">
        <v>2090935083</v>
      </c>
      <c r="P29" s="49">
        <v>2008464039</v>
      </c>
      <c r="Q29" s="73">
        <f>P29/O29</f>
        <v>0.9605578170883845</v>
      </c>
      <c r="R29" s="70">
        <f>O29/G29</f>
        <v>0.87468971981055632</v>
      </c>
      <c r="S29" s="59">
        <v>116490922</v>
      </c>
      <c r="T29" s="58">
        <v>3031253</v>
      </c>
      <c r="U29" s="58">
        <v>113459669</v>
      </c>
      <c r="V29" s="28">
        <f t="shared" si="2"/>
        <v>3760.0553106876555</v>
      </c>
      <c r="W29" s="27">
        <f>U29/P29</f>
        <v>5.6490764483137453E-2</v>
      </c>
    </row>
    <row r="30" spans="1:23" ht="10.5" customHeight="1" x14ac:dyDescent="0.2">
      <c r="A30" s="2" t="s">
        <v>31</v>
      </c>
      <c r="B30" s="91">
        <v>10216</v>
      </c>
      <c r="C30" s="113">
        <v>4311</v>
      </c>
      <c r="D30" s="113">
        <v>3191044</v>
      </c>
      <c r="E30" s="113">
        <v>1754</v>
      </c>
      <c r="F30" s="113">
        <v>1025546</v>
      </c>
      <c r="G30" s="87">
        <v>556332779</v>
      </c>
      <c r="H30" s="49">
        <f t="shared" si="0"/>
        <v>90152.775725166095</v>
      </c>
      <c r="I30" s="49">
        <v>2705920</v>
      </c>
      <c r="J30" s="49">
        <v>18829444</v>
      </c>
      <c r="K30" s="49">
        <v>6171</v>
      </c>
      <c r="L30" s="70">
        <f t="shared" si="1"/>
        <v>0.60405246671887236</v>
      </c>
      <c r="M30" s="58">
        <v>46282500</v>
      </c>
      <c r="N30" s="70">
        <v>0.46546846055306534</v>
      </c>
      <c r="O30" s="49">
        <v>493926755</v>
      </c>
      <c r="P30" s="49">
        <v>477494945</v>
      </c>
      <c r="Q30" s="73">
        <f>P30/O30</f>
        <v>0.96673229414349093</v>
      </c>
      <c r="R30" s="70">
        <f>O30/G30</f>
        <v>0.88782608834918209</v>
      </c>
      <c r="S30" s="59">
        <v>27694677</v>
      </c>
      <c r="T30" s="58">
        <v>808979</v>
      </c>
      <c r="U30" s="58">
        <v>26885698</v>
      </c>
      <c r="V30" s="28">
        <f t="shared" si="2"/>
        <v>4356.7813968562632</v>
      </c>
      <c r="W30" s="27">
        <f>U30/P30</f>
        <v>5.6305722775766766E-2</v>
      </c>
    </row>
    <row r="31" spans="1:23" ht="10.5" customHeight="1" x14ac:dyDescent="0.2">
      <c r="A31" s="2" t="s">
        <v>30</v>
      </c>
      <c r="B31" s="91">
        <v>26221</v>
      </c>
      <c r="C31" s="113">
        <v>10448</v>
      </c>
      <c r="D31" s="113">
        <v>10140605.91</v>
      </c>
      <c r="E31" s="113">
        <v>4063</v>
      </c>
      <c r="F31" s="113">
        <v>2828556</v>
      </c>
      <c r="G31" s="87">
        <v>1534624474.49</v>
      </c>
      <c r="H31" s="49">
        <f t="shared" si="0"/>
        <v>103648.8230778063</v>
      </c>
      <c r="I31" s="49">
        <v>9850358</v>
      </c>
      <c r="J31" s="49">
        <v>54701388</v>
      </c>
      <c r="K31" s="49">
        <v>14806</v>
      </c>
      <c r="L31" s="70">
        <f t="shared" si="1"/>
        <v>0.5646619122077724</v>
      </c>
      <c r="M31" s="58">
        <v>111045000</v>
      </c>
      <c r="N31" s="70">
        <v>0.34773812267083648</v>
      </c>
      <c r="O31" s="49">
        <v>1378728444.49</v>
      </c>
      <c r="P31" s="49">
        <v>1312389110</v>
      </c>
      <c r="Q31" s="73">
        <f>P31/O31</f>
        <v>0.95188368329157136</v>
      </c>
      <c r="R31" s="70">
        <f>O31/G31</f>
        <v>0.89841421625195395</v>
      </c>
      <c r="S31" s="59">
        <v>76118549</v>
      </c>
      <c r="T31" s="58">
        <v>2110788</v>
      </c>
      <c r="U31" s="58">
        <v>74007761</v>
      </c>
      <c r="V31" s="28">
        <f t="shared" si="2"/>
        <v>4998.4979737944077</v>
      </c>
      <c r="W31" s="27">
        <f>U31/P31</f>
        <v>5.6391629918355543E-2</v>
      </c>
    </row>
    <row r="32" spans="1:23" ht="10.5" customHeight="1" x14ac:dyDescent="0.2">
      <c r="A32" s="1" t="s">
        <v>29</v>
      </c>
      <c r="B32" s="91">
        <v>13172</v>
      </c>
      <c r="C32" s="113">
        <v>4666</v>
      </c>
      <c r="D32" s="113">
        <v>6013721</v>
      </c>
      <c r="E32" s="113">
        <v>1888</v>
      </c>
      <c r="F32" s="113">
        <v>1994003</v>
      </c>
      <c r="G32" s="87">
        <v>846093634</v>
      </c>
      <c r="H32" s="49">
        <f t="shared" si="0"/>
        <v>126774.59304764759</v>
      </c>
      <c r="I32" s="49">
        <v>7171452</v>
      </c>
      <c r="J32" s="49">
        <v>29837543</v>
      </c>
      <c r="K32" s="49">
        <v>6674</v>
      </c>
      <c r="L32" s="70">
        <f t="shared" ref="L32" si="3">K32/B32</f>
        <v>0.50668083814151232</v>
      </c>
      <c r="M32" s="58">
        <v>50055000</v>
      </c>
      <c r="N32" s="70">
        <v>0.32902596462830541</v>
      </c>
      <c r="O32" s="49">
        <v>773372543</v>
      </c>
      <c r="P32" s="49">
        <v>727364726</v>
      </c>
      <c r="Q32" s="73">
        <f>P32/O32</f>
        <v>0.94051014945328881</v>
      </c>
      <c r="R32" s="70">
        <f>O32/G32</f>
        <v>0.9140507763234158</v>
      </c>
      <c r="S32" s="59">
        <v>42187147</v>
      </c>
      <c r="T32" s="58">
        <v>1248106</v>
      </c>
      <c r="U32" s="58">
        <v>40939041</v>
      </c>
      <c r="V32" s="28">
        <f t="shared" si="2"/>
        <v>6134.1086305064428</v>
      </c>
      <c r="W32" s="27">
        <f>U32/P32</f>
        <v>5.6284061539712334E-2</v>
      </c>
    </row>
    <row r="33" spans="1:23" ht="10.5" customHeight="1" x14ac:dyDescent="0.2">
      <c r="A33" s="2" t="s">
        <v>28</v>
      </c>
      <c r="B33" s="91">
        <v>12314</v>
      </c>
      <c r="C33" s="113">
        <v>3975</v>
      </c>
      <c r="D33" s="113">
        <v>8001378</v>
      </c>
      <c r="E33" s="113">
        <v>1659</v>
      </c>
      <c r="F33" s="113">
        <v>2506047.63</v>
      </c>
      <c r="G33" s="87">
        <v>882728420</v>
      </c>
      <c r="H33" s="49">
        <f t="shared" si="0"/>
        <v>154512.23875371958</v>
      </c>
      <c r="I33" s="49">
        <v>11757823</v>
      </c>
      <c r="J33" s="49">
        <v>33769025</v>
      </c>
      <c r="K33" s="49">
        <v>5713</v>
      </c>
      <c r="L33" s="70">
        <f>K33/B33</f>
        <v>0.46394347896702942</v>
      </c>
      <c r="M33" s="58">
        <v>42847500</v>
      </c>
      <c r="N33" s="70">
        <v>0.19186849689890401</v>
      </c>
      <c r="O33" s="49">
        <v>817869718</v>
      </c>
      <c r="P33" s="49">
        <v>779296424</v>
      </c>
      <c r="Q33" s="73">
        <f>P33/O33</f>
        <v>0.95283687224130731</v>
      </c>
      <c r="R33" s="70">
        <f>O33/G33</f>
        <v>0.92652473792562384</v>
      </c>
      <c r="S33" s="59">
        <v>45199185</v>
      </c>
      <c r="T33" s="58">
        <v>1736884</v>
      </c>
      <c r="U33" s="58">
        <v>43462301</v>
      </c>
      <c r="V33" s="28">
        <f t="shared" si="2"/>
        <v>7607.6143882373535</v>
      </c>
      <c r="W33" s="27">
        <f>U33/P33</f>
        <v>5.5771205489324814E-2</v>
      </c>
    </row>
    <row r="34" spans="1:23" ht="10.5" customHeight="1" x14ac:dyDescent="0.2">
      <c r="A34" s="2" t="s">
        <v>27</v>
      </c>
      <c r="B34" s="91">
        <v>5382</v>
      </c>
      <c r="C34" s="113">
        <v>1473</v>
      </c>
      <c r="D34" s="113">
        <v>4306576</v>
      </c>
      <c r="E34" s="113">
        <v>678</v>
      </c>
      <c r="F34" s="113">
        <v>1426994.33</v>
      </c>
      <c r="G34" s="87">
        <v>434971647</v>
      </c>
      <c r="H34" s="49">
        <f t="shared" si="0"/>
        <v>199436.79367262725</v>
      </c>
      <c r="I34" s="49">
        <v>6993473</v>
      </c>
      <c r="J34" s="49">
        <v>15612298</v>
      </c>
      <c r="K34" s="49">
        <v>2181</v>
      </c>
      <c r="L34" s="70">
        <f>K34/B34</f>
        <v>0.40523968784838349</v>
      </c>
      <c r="M34" s="58">
        <v>16357500</v>
      </c>
      <c r="N34" s="70">
        <v>0.1775103102209574</v>
      </c>
      <c r="O34" s="49">
        <v>409995322</v>
      </c>
      <c r="P34" s="49">
        <v>387265917</v>
      </c>
      <c r="Q34" s="73">
        <f>P34/O34</f>
        <v>0.94456179429286269</v>
      </c>
      <c r="R34" s="70">
        <f>O34/G34</f>
        <v>0.94257941828562453</v>
      </c>
      <c r="S34" s="59">
        <v>22461433</v>
      </c>
      <c r="T34" s="58">
        <v>925210</v>
      </c>
      <c r="U34" s="58">
        <v>21536223</v>
      </c>
      <c r="V34" s="28">
        <f t="shared" si="2"/>
        <v>9874.4718019257216</v>
      </c>
      <c r="W34" s="27">
        <f>U34/P34</f>
        <v>5.5610943423146632E-2</v>
      </c>
    </row>
    <row r="35" spans="1:23" ht="10.5" customHeight="1" x14ac:dyDescent="0.2">
      <c r="A35" s="8" t="s">
        <v>4</v>
      </c>
      <c r="B35" s="91">
        <v>10483</v>
      </c>
      <c r="C35" s="114">
        <v>1918</v>
      </c>
      <c r="D35" s="114">
        <v>14586718</v>
      </c>
      <c r="E35" s="114">
        <v>1282</v>
      </c>
      <c r="F35" s="114">
        <v>7264401</v>
      </c>
      <c r="G35" s="87">
        <v>1378211628</v>
      </c>
      <c r="H35" s="49">
        <f t="shared" si="0"/>
        <v>422894.02516109234</v>
      </c>
      <c r="I35" s="49">
        <v>37138279</v>
      </c>
      <c r="J35" s="49">
        <v>31907138</v>
      </c>
      <c r="K35" s="49">
        <v>3259</v>
      </c>
      <c r="L35" s="70">
        <f>K35/B35</f>
        <v>0.31088428884861202</v>
      </c>
      <c r="M35" s="58">
        <v>24442500</v>
      </c>
      <c r="N35" s="70">
        <v>1.6177353111420753E-2</v>
      </c>
      <c r="O35" s="49">
        <v>1359000269</v>
      </c>
      <c r="P35" s="49">
        <v>1272698904</v>
      </c>
      <c r="Q35" s="73">
        <f>P35/O35</f>
        <v>0.93649643273175831</v>
      </c>
      <c r="R35" s="77">
        <f t="shared" ref="R13:R36" si="4">O35/G35</f>
        <v>0.98606066106997026</v>
      </c>
      <c r="S35" s="59">
        <v>73816516</v>
      </c>
      <c r="T35" s="58">
        <v>7430070</v>
      </c>
      <c r="U35" s="58">
        <v>66386446</v>
      </c>
      <c r="V35" s="28">
        <f t="shared" si="2"/>
        <v>20370.189015035288</v>
      </c>
      <c r="W35" s="27">
        <f t="shared" ref="W35" si="5">U35/P35</f>
        <v>5.2161941674776516E-2</v>
      </c>
    </row>
    <row r="36" spans="1:23" ht="10.5" customHeight="1" thickBot="1" x14ac:dyDescent="0.25">
      <c r="A36" s="24" t="s">
        <v>1</v>
      </c>
      <c r="B36" s="96">
        <f t="shared" ref="B36:U36" si="6">SUM(B13:B35)</f>
        <v>1858637</v>
      </c>
      <c r="C36" s="30">
        <f t="shared" si="6"/>
        <v>672068</v>
      </c>
      <c r="D36" s="30">
        <f t="shared" si="6"/>
        <v>215275494.03999999</v>
      </c>
      <c r="E36" s="30">
        <f t="shared" si="6"/>
        <v>789365</v>
      </c>
      <c r="F36" s="30">
        <f t="shared" si="6"/>
        <v>138035843.62</v>
      </c>
      <c r="G36" s="88">
        <f t="shared" si="6"/>
        <v>43363717046.019997</v>
      </c>
      <c r="H36" s="80">
        <f t="shared" si="0"/>
        <v>26149.216884831494</v>
      </c>
      <c r="I36" s="30">
        <f t="shared" si="6"/>
        <v>322118611</v>
      </c>
      <c r="J36" s="30">
        <f t="shared" si="6"/>
        <v>2834545876.7600002</v>
      </c>
      <c r="K36" s="30">
        <f t="shared" si="6"/>
        <v>1658318</v>
      </c>
      <c r="L36" s="71">
        <f>K36/B36</f>
        <v>0.89222263411306246</v>
      </c>
      <c r="M36" s="30">
        <f t="shared" si="6"/>
        <v>12437385000</v>
      </c>
      <c r="N36" s="71">
        <v>0.7280225830686361</v>
      </c>
      <c r="O36" s="30">
        <f t="shared" si="6"/>
        <v>28413904780.260002</v>
      </c>
      <c r="P36" s="30">
        <f t="shared" si="6"/>
        <v>25117322868</v>
      </c>
      <c r="Q36" s="71">
        <f t="shared" ref="Q13:Q36" si="7">P36/O36</f>
        <v>0.88397997608022405</v>
      </c>
      <c r="R36" s="71">
        <f t="shared" si="4"/>
        <v>0.65524606089707627</v>
      </c>
      <c r="S36" s="30">
        <f t="shared" si="6"/>
        <v>1584560992</v>
      </c>
      <c r="T36" s="30">
        <f t="shared" si="6"/>
        <v>40894718</v>
      </c>
      <c r="U36" s="30">
        <f t="shared" si="6"/>
        <v>1543666274</v>
      </c>
      <c r="V36" s="31">
        <f t="shared" si="2"/>
        <v>930.86264154402227</v>
      </c>
      <c r="W36" s="32">
        <f>U36/SUM(P14:P35)</f>
        <v>5.6503169808775337E-2</v>
      </c>
    </row>
    <row r="37" spans="1:23" ht="11.25" customHeight="1" thickBot="1" x14ac:dyDescent="0.25">
      <c r="A37" s="42" t="s">
        <v>109</v>
      </c>
      <c r="B37" s="89"/>
      <c r="C37" s="89"/>
      <c r="D37" s="89"/>
      <c r="E37" s="89"/>
      <c r="F37" s="89"/>
      <c r="G37" s="89"/>
      <c r="H37" s="44"/>
      <c r="I37" s="44"/>
      <c r="J37" s="45" t="s">
        <v>136</v>
      </c>
      <c r="K37" s="45"/>
      <c r="L37" s="44"/>
      <c r="M37" s="45"/>
      <c r="N37" s="45"/>
      <c r="O37" s="45"/>
      <c r="P37" s="47"/>
      <c r="Q37" s="47"/>
      <c r="R37" s="47"/>
      <c r="S37" s="47"/>
      <c r="T37" s="44"/>
      <c r="U37" s="48"/>
      <c r="V37" s="48"/>
      <c r="W37" s="42"/>
    </row>
    <row r="38" spans="1:23" ht="10.5" customHeight="1" x14ac:dyDescent="0.2">
      <c r="A38" s="2" t="s">
        <v>5</v>
      </c>
      <c r="B38" s="94">
        <v>41256</v>
      </c>
      <c r="C38" s="112">
        <v>214</v>
      </c>
      <c r="D38" s="112">
        <v>89855</v>
      </c>
      <c r="E38" s="112">
        <v>5465</v>
      </c>
      <c r="F38" s="112">
        <v>3388987</v>
      </c>
      <c r="G38" s="92">
        <v>-1079856533</v>
      </c>
      <c r="H38" s="60">
        <f>G38/K38</f>
        <v>-39443.932242393246</v>
      </c>
      <c r="I38" s="36">
        <v>147611070</v>
      </c>
      <c r="J38" s="36">
        <v>16114685</v>
      </c>
      <c r="K38" s="36">
        <v>27377</v>
      </c>
      <c r="L38" s="69">
        <f t="shared" ref="L38:L57" si="8">K38/B38</f>
        <v>0.66358832654644173</v>
      </c>
      <c r="M38" s="33">
        <v>205327500</v>
      </c>
      <c r="N38" s="70">
        <v>0.8607349270066893</v>
      </c>
      <c r="O38" s="60">
        <v>-1153687648</v>
      </c>
      <c r="P38" s="60">
        <v>-739355224</v>
      </c>
      <c r="Q38" s="75">
        <f>P38/O38</f>
        <v>0.64086256386789364</v>
      </c>
      <c r="R38" s="75">
        <f>O38/G38</f>
        <v>1.0683712259395111</v>
      </c>
      <c r="S38" s="36">
        <v>129992</v>
      </c>
      <c r="T38" s="36">
        <v>2072</v>
      </c>
      <c r="U38" s="36">
        <v>127920</v>
      </c>
      <c r="V38" s="61">
        <f>U38/K38</f>
        <v>4.6725353398838445</v>
      </c>
      <c r="W38" s="37">
        <f>U38/G38</f>
        <v>-1.1846018067290796E-4</v>
      </c>
    </row>
    <row r="39" spans="1:23" ht="10.5" customHeight="1" x14ac:dyDescent="0.2">
      <c r="A39" s="12" t="s">
        <v>64</v>
      </c>
      <c r="B39" s="95">
        <v>179052</v>
      </c>
      <c r="C39" s="113">
        <v>431</v>
      </c>
      <c r="D39" s="113">
        <v>103873</v>
      </c>
      <c r="E39" s="113">
        <v>106157</v>
      </c>
      <c r="F39" s="113">
        <v>5504953</v>
      </c>
      <c r="G39" s="93">
        <v>385850748.30000007</v>
      </c>
      <c r="H39" s="36">
        <f>G39/K39</f>
        <v>2217.8007018088392</v>
      </c>
      <c r="I39" s="36">
        <v>6086193</v>
      </c>
      <c r="J39" s="36">
        <v>5399094</v>
      </c>
      <c r="K39" s="36">
        <v>173979</v>
      </c>
      <c r="L39" s="70">
        <f t="shared" si="8"/>
        <v>0.97166744856242881</v>
      </c>
      <c r="M39" s="49">
        <v>1304842500</v>
      </c>
      <c r="N39" s="70">
        <v>0.98875323741218368</v>
      </c>
      <c r="O39" s="60">
        <v>-918304652.69999993</v>
      </c>
      <c r="P39" s="60">
        <v>-901931094</v>
      </c>
      <c r="Q39" s="73">
        <f>P39/O39</f>
        <v>0.98216979664443782</v>
      </c>
      <c r="R39" s="75">
        <f>O39/G39</f>
        <v>-2.3799478340936515</v>
      </c>
      <c r="S39" s="36">
        <v>99618</v>
      </c>
      <c r="T39" s="36">
        <v>1041</v>
      </c>
      <c r="U39" s="36">
        <v>98577</v>
      </c>
      <c r="V39" s="38">
        <f>U39/K39</f>
        <v>0.56660286586312136</v>
      </c>
      <c r="W39" s="37">
        <f>U39/G39</f>
        <v>2.5547961338500785E-4</v>
      </c>
    </row>
    <row r="40" spans="1:23" ht="10.5" customHeight="1" x14ac:dyDescent="0.2">
      <c r="A40" s="12" t="s">
        <v>65</v>
      </c>
      <c r="B40" s="95">
        <v>305875</v>
      </c>
      <c r="C40" s="113">
        <v>32375</v>
      </c>
      <c r="D40" s="113">
        <v>2019392.4300000002</v>
      </c>
      <c r="E40" s="113">
        <v>227373</v>
      </c>
      <c r="F40" s="113">
        <v>28239967.25</v>
      </c>
      <c r="G40" s="93">
        <v>2108541752.8600001</v>
      </c>
      <c r="H40" s="36">
        <f>G40/K40</f>
        <v>6983.4525189610977</v>
      </c>
      <c r="I40" s="36">
        <v>9246170</v>
      </c>
      <c r="J40" s="36">
        <v>31889368</v>
      </c>
      <c r="K40" s="36">
        <v>301934</v>
      </c>
      <c r="L40" s="70">
        <f t="shared" si="8"/>
        <v>0.98711565181855332</v>
      </c>
      <c r="M40" s="49">
        <v>2264505000</v>
      </c>
      <c r="N40" s="70">
        <v>0.98653695895839089</v>
      </c>
      <c r="O40" s="60">
        <v>-178606445.14000002</v>
      </c>
      <c r="P40" s="60">
        <v>-175589070</v>
      </c>
      <c r="Q40" s="73">
        <f>P40/O40</f>
        <v>0.9831060120051387</v>
      </c>
      <c r="R40" s="75">
        <f>O40/G40</f>
        <v>-8.4706145798507632E-2</v>
      </c>
      <c r="S40" s="36">
        <v>8779333</v>
      </c>
      <c r="T40" s="36">
        <v>718494</v>
      </c>
      <c r="U40" s="36">
        <v>8060839</v>
      </c>
      <c r="V40" s="38">
        <f>U40/K40</f>
        <v>26.697354388707467</v>
      </c>
      <c r="W40" s="37">
        <f>U40/G40</f>
        <v>3.8229449282028097E-3</v>
      </c>
    </row>
    <row r="41" spans="1:23" ht="10.5" customHeight="1" x14ac:dyDescent="0.2">
      <c r="A41" s="12" t="s">
        <v>59</v>
      </c>
      <c r="B41" s="95">
        <v>216522</v>
      </c>
      <c r="C41" s="113">
        <v>92108</v>
      </c>
      <c r="D41" s="113">
        <v>13425409.210000001</v>
      </c>
      <c r="E41" s="113">
        <v>108851</v>
      </c>
      <c r="F41" s="113">
        <v>15598120</v>
      </c>
      <c r="G41" s="93">
        <v>2623402216.4799995</v>
      </c>
      <c r="H41" s="36">
        <f>G41/K41</f>
        <v>12397.931079773154</v>
      </c>
      <c r="I41" s="36">
        <v>5696541</v>
      </c>
      <c r="J41" s="36">
        <v>87954159.579999998</v>
      </c>
      <c r="K41" s="36">
        <v>211600</v>
      </c>
      <c r="L41" s="70">
        <f t="shared" si="8"/>
        <v>0.97726789887401744</v>
      </c>
      <c r="M41" s="49">
        <v>1587000000</v>
      </c>
      <c r="N41" s="70">
        <v>0.97275569116877292</v>
      </c>
      <c r="O41" s="60">
        <v>954144597.89999998</v>
      </c>
      <c r="P41" s="60">
        <v>911797459</v>
      </c>
      <c r="Q41" s="73">
        <f>P41/O41</f>
        <v>0.9556176925455504</v>
      </c>
      <c r="R41" s="75">
        <f>O41/G41</f>
        <v>0.36370503611918187</v>
      </c>
      <c r="S41" s="36">
        <v>55468141</v>
      </c>
      <c r="T41" s="36">
        <v>2680627</v>
      </c>
      <c r="U41" s="36">
        <v>52787514</v>
      </c>
      <c r="V41" s="38">
        <f>U41/K41</f>
        <v>249.46840264650282</v>
      </c>
      <c r="W41" s="37">
        <f>U41/G41</f>
        <v>2.0121776854648183E-2</v>
      </c>
    </row>
    <row r="42" spans="1:23" ht="10.5" customHeight="1" x14ac:dyDescent="0.2">
      <c r="A42" s="12" t="s">
        <v>58</v>
      </c>
      <c r="B42" s="95">
        <v>172708</v>
      </c>
      <c r="C42" s="113">
        <v>86997</v>
      </c>
      <c r="D42" s="113">
        <v>17498836.09</v>
      </c>
      <c r="E42" s="113">
        <v>70225</v>
      </c>
      <c r="F42" s="113">
        <v>10627031.710000001</v>
      </c>
      <c r="G42" s="93">
        <v>2911743948.6199999</v>
      </c>
      <c r="H42" s="36">
        <f>G42/K42</f>
        <v>17411.195980602031</v>
      </c>
      <c r="I42" s="36">
        <v>5972303</v>
      </c>
      <c r="J42" s="36">
        <v>126435678.38000001</v>
      </c>
      <c r="K42" s="36">
        <v>167234</v>
      </c>
      <c r="L42" s="70">
        <f t="shared" si="8"/>
        <v>0.9683048845450124</v>
      </c>
      <c r="M42" s="49">
        <v>1254255000</v>
      </c>
      <c r="N42" s="70">
        <v>0.96085836904663224</v>
      </c>
      <c r="O42" s="60">
        <v>1537025573.24</v>
      </c>
      <c r="P42" s="60">
        <v>1460449324</v>
      </c>
      <c r="Q42" s="73">
        <f>P42/O42</f>
        <v>0.95017893613924731</v>
      </c>
      <c r="R42" s="75">
        <f>O42/G42</f>
        <v>0.52787113165237698</v>
      </c>
      <c r="S42" s="36">
        <v>87118782</v>
      </c>
      <c r="T42" s="36">
        <v>2380495</v>
      </c>
      <c r="U42" s="36">
        <v>84738287</v>
      </c>
      <c r="V42" s="38">
        <f>U42/K42</f>
        <v>506.70489852541948</v>
      </c>
      <c r="W42" s="37">
        <f>U42/G42</f>
        <v>2.9102245422424969E-2</v>
      </c>
    </row>
    <row r="43" spans="1:23" ht="10.5" customHeight="1" x14ac:dyDescent="0.2">
      <c r="A43" s="12" t="s">
        <v>57</v>
      </c>
      <c r="B43" s="95">
        <v>146607</v>
      </c>
      <c r="C43" s="113">
        <v>78036</v>
      </c>
      <c r="D43" s="113">
        <v>17506683.560000002</v>
      </c>
      <c r="E43" s="113">
        <v>53724</v>
      </c>
      <c r="F43" s="113">
        <v>8794621.0399999991</v>
      </c>
      <c r="G43" s="93">
        <v>3155736620.1499996</v>
      </c>
      <c r="H43" s="36">
        <f>G43/K43</f>
        <v>22422.93512118348</v>
      </c>
      <c r="I43" s="36">
        <v>4023925</v>
      </c>
      <c r="J43" s="36">
        <v>145936646.57999998</v>
      </c>
      <c r="K43" s="36">
        <v>140737</v>
      </c>
      <c r="L43" s="70">
        <f t="shared" si="8"/>
        <v>0.95996098412763375</v>
      </c>
      <c r="M43" s="49">
        <v>1055527500</v>
      </c>
      <c r="N43" s="70">
        <v>0.94802021151580673</v>
      </c>
      <c r="O43" s="60">
        <v>1958296398.5700002</v>
      </c>
      <c r="P43" s="60">
        <v>1858461317</v>
      </c>
      <c r="Q43" s="73">
        <f>P43/O43</f>
        <v>0.94901942236992198</v>
      </c>
      <c r="R43" s="75">
        <f>O43/G43</f>
        <v>0.62055127987104253</v>
      </c>
      <c r="S43" s="36">
        <v>109582710</v>
      </c>
      <c r="T43" s="36">
        <v>1896146</v>
      </c>
      <c r="U43" s="36">
        <v>107686564</v>
      </c>
      <c r="V43" s="38">
        <f>U43/K43</f>
        <v>765.16171298237134</v>
      </c>
      <c r="W43" s="37">
        <f>U43/G43</f>
        <v>3.4124065776719163E-2</v>
      </c>
    </row>
    <row r="44" spans="1:23" ht="10.5" customHeight="1" x14ac:dyDescent="0.2">
      <c r="A44" s="12" t="s">
        <v>56</v>
      </c>
      <c r="B44" s="95">
        <v>127017</v>
      </c>
      <c r="C44" s="113">
        <v>69195</v>
      </c>
      <c r="D44" s="113">
        <v>16539159.859999999</v>
      </c>
      <c r="E44" s="113">
        <v>43078</v>
      </c>
      <c r="F44" s="113">
        <v>7368051.4900000002</v>
      </c>
      <c r="G44" s="93">
        <v>3301069550.1300001</v>
      </c>
      <c r="H44" s="36">
        <f>G44/K44</f>
        <v>27438.715537167413</v>
      </c>
      <c r="I44" s="36">
        <v>5317615</v>
      </c>
      <c r="J44" s="36">
        <v>171956060</v>
      </c>
      <c r="K44" s="36">
        <v>120307</v>
      </c>
      <c r="L44" s="70">
        <f t="shared" si="8"/>
        <v>0.94717242573828697</v>
      </c>
      <c r="M44" s="49">
        <v>902302500</v>
      </c>
      <c r="N44" s="70">
        <v>0.92993833969351303</v>
      </c>
      <c r="O44" s="60">
        <v>2232128605.1300001</v>
      </c>
      <c r="P44" s="60">
        <v>2124438445</v>
      </c>
      <c r="Q44" s="73">
        <f>P44/O44</f>
        <v>0.95175450021898345</v>
      </c>
      <c r="R44" s="75">
        <f>O44/G44</f>
        <v>0.67618345243349876</v>
      </c>
      <c r="S44" s="36">
        <v>124740170</v>
      </c>
      <c r="T44" s="36">
        <v>1974353</v>
      </c>
      <c r="U44" s="36">
        <v>122765817</v>
      </c>
      <c r="V44" s="38">
        <f t="shared" ref="V44:V57" si="9">U44/K44</f>
        <v>1020.4378548214152</v>
      </c>
      <c r="W44" s="37">
        <f>U44/G44</f>
        <v>3.7189709315626304E-2</v>
      </c>
    </row>
    <row r="45" spans="1:23" ht="10.5" customHeight="1" x14ac:dyDescent="0.2">
      <c r="A45" s="12" t="s">
        <v>55</v>
      </c>
      <c r="B45" s="95">
        <v>203181</v>
      </c>
      <c r="C45" s="113">
        <v>110145</v>
      </c>
      <c r="D45" s="113">
        <v>28078161.649999999</v>
      </c>
      <c r="E45" s="113">
        <v>65521</v>
      </c>
      <c r="F45" s="113">
        <v>12005445.960000001</v>
      </c>
      <c r="G45" s="93">
        <v>6472771944.0400009</v>
      </c>
      <c r="H45" s="36">
        <f>G45/K45</f>
        <v>34637.462776874017</v>
      </c>
      <c r="I45" s="36">
        <v>9656738</v>
      </c>
      <c r="J45" s="36">
        <v>355846557.33999997</v>
      </c>
      <c r="K45" s="36">
        <v>186872</v>
      </c>
      <c r="L45" s="70">
        <f t="shared" si="8"/>
        <v>0.91973166782327087</v>
      </c>
      <c r="M45" s="49">
        <v>1401540000</v>
      </c>
      <c r="N45" s="70">
        <v>0.89236214003127945</v>
      </c>
      <c r="O45" s="60">
        <v>4725042124.6999998</v>
      </c>
      <c r="P45" s="60">
        <v>4495772703</v>
      </c>
      <c r="Q45" s="73">
        <f>P45/O45</f>
        <v>0.95147780365777024</v>
      </c>
      <c r="R45" s="75">
        <f>O45/G45</f>
        <v>0.72998742510165593</v>
      </c>
      <c r="S45" s="36">
        <v>262829871</v>
      </c>
      <c r="T45" s="36">
        <v>4047158</v>
      </c>
      <c r="U45" s="36">
        <v>258782713</v>
      </c>
      <c r="V45" s="38">
        <f t="shared" si="9"/>
        <v>1384.8126685645789</v>
      </c>
      <c r="W45" s="37">
        <f>U45/G45</f>
        <v>3.9980199401012724E-2</v>
      </c>
    </row>
    <row r="46" spans="1:23" ht="10.5" customHeight="1" x14ac:dyDescent="0.2">
      <c r="A46" s="12" t="s">
        <v>54</v>
      </c>
      <c r="B46" s="95">
        <v>139718</v>
      </c>
      <c r="C46" s="113">
        <v>72397</v>
      </c>
      <c r="D46" s="113">
        <v>22351071.240000002</v>
      </c>
      <c r="E46" s="113">
        <v>40568</v>
      </c>
      <c r="F46" s="113">
        <v>8821557.379999999</v>
      </c>
      <c r="G46" s="93">
        <v>5333187477.1300001</v>
      </c>
      <c r="H46" s="36">
        <f>G46/K46</f>
        <v>44629.930853487087</v>
      </c>
      <c r="I46" s="36">
        <v>9044912</v>
      </c>
      <c r="J46" s="36">
        <v>387298423</v>
      </c>
      <c r="K46" s="36">
        <v>119498</v>
      </c>
      <c r="L46" s="70">
        <f t="shared" si="8"/>
        <v>0.85527992098369576</v>
      </c>
      <c r="M46" s="49">
        <v>896235000</v>
      </c>
      <c r="N46" s="70">
        <v>0.80679484134021839</v>
      </c>
      <c r="O46" s="60">
        <v>4058698966.1300001</v>
      </c>
      <c r="P46" s="60">
        <v>3835669574</v>
      </c>
      <c r="Q46" s="73">
        <f>P46/O46</f>
        <v>0.9450490430575933</v>
      </c>
      <c r="R46" s="75">
        <f>O46/G46</f>
        <v>0.76102686874119552</v>
      </c>
      <c r="S46" s="36">
        <v>223786644</v>
      </c>
      <c r="T46" s="36">
        <v>3879110</v>
      </c>
      <c r="U46" s="36">
        <v>219907534</v>
      </c>
      <c r="V46" s="38">
        <f t="shared" si="9"/>
        <v>1840.2612093926259</v>
      </c>
      <c r="W46" s="37">
        <f>U46/G46</f>
        <v>4.1233790288268839E-2</v>
      </c>
    </row>
    <row r="47" spans="1:23" ht="10.5" customHeight="1" x14ac:dyDescent="0.2">
      <c r="A47" s="12" t="s">
        <v>53</v>
      </c>
      <c r="B47" s="95">
        <v>96126</v>
      </c>
      <c r="C47" s="113">
        <v>45124</v>
      </c>
      <c r="D47" s="113">
        <v>17922454.84</v>
      </c>
      <c r="E47" s="113">
        <v>25450</v>
      </c>
      <c r="F47" s="113">
        <v>6826339.3499999996</v>
      </c>
      <c r="G47" s="93">
        <v>4068148404.1800003</v>
      </c>
      <c r="H47" s="36">
        <f>G47/K47</f>
        <v>54600.155744081174</v>
      </c>
      <c r="I47" s="36">
        <v>9284426</v>
      </c>
      <c r="J47" s="36">
        <v>397300346.69999999</v>
      </c>
      <c r="K47" s="36">
        <v>74508</v>
      </c>
      <c r="L47" s="70">
        <f t="shared" si="8"/>
        <v>0.7751076711815742</v>
      </c>
      <c r="M47" s="49">
        <v>558810000</v>
      </c>
      <c r="N47" s="70">
        <v>0.70107426655811655</v>
      </c>
      <c r="O47" s="60">
        <v>3121322483.4800005</v>
      </c>
      <c r="P47" s="60">
        <v>2901916563</v>
      </c>
      <c r="Q47" s="73">
        <f>P47/O47</f>
        <v>0.92970738472514958</v>
      </c>
      <c r="R47" s="75">
        <f>O47/G47</f>
        <v>0.76725875591776804</v>
      </c>
      <c r="S47" s="36">
        <v>169183230</v>
      </c>
      <c r="T47" s="36">
        <v>3412470</v>
      </c>
      <c r="U47" s="36">
        <v>165770760</v>
      </c>
      <c r="V47" s="38">
        <f t="shared" si="9"/>
        <v>2224.8719600579802</v>
      </c>
      <c r="W47" s="37">
        <f>U47/G47</f>
        <v>4.0748454463871438E-2</v>
      </c>
    </row>
    <row r="48" spans="1:23" ht="10.5" customHeight="1" x14ac:dyDescent="0.2">
      <c r="A48" s="12" t="s">
        <v>52</v>
      </c>
      <c r="B48" s="95">
        <v>63550</v>
      </c>
      <c r="C48" s="113">
        <v>27526</v>
      </c>
      <c r="D48" s="113">
        <v>13622683.960000001</v>
      </c>
      <c r="E48" s="113">
        <v>15304</v>
      </c>
      <c r="F48" s="113">
        <v>5133626.07</v>
      </c>
      <c r="G48" s="93">
        <v>2906878518.6399999</v>
      </c>
      <c r="H48" s="36">
        <f>G48/K48</f>
        <v>64595.86495055665</v>
      </c>
      <c r="I48" s="36">
        <v>8845990</v>
      </c>
      <c r="J48" s="36">
        <v>304522742.18000001</v>
      </c>
      <c r="K48" s="36">
        <v>45001</v>
      </c>
      <c r="L48" s="70">
        <f t="shared" si="8"/>
        <v>0.7081195908733281</v>
      </c>
      <c r="M48" s="49">
        <v>337507500</v>
      </c>
      <c r="N48" s="70">
        <v>0.61000380319430803</v>
      </c>
      <c r="O48" s="60">
        <v>2273694266.46</v>
      </c>
      <c r="P48" s="60">
        <v>2072830656</v>
      </c>
      <c r="Q48" s="73">
        <f>P48/O48</f>
        <v>0.91165759907873101</v>
      </c>
      <c r="R48" s="75">
        <f>O48/G48</f>
        <v>0.78217725710937558</v>
      </c>
      <c r="S48" s="36">
        <v>120622314</v>
      </c>
      <c r="T48" s="36">
        <v>2499260</v>
      </c>
      <c r="U48" s="36">
        <v>118123054</v>
      </c>
      <c r="V48" s="38">
        <f t="shared" si="9"/>
        <v>2624.898424479456</v>
      </c>
      <c r="W48" s="37">
        <f>U48/G48</f>
        <v>4.0635703639677577E-2</v>
      </c>
    </row>
    <row r="49" spans="1:23" ht="10.5" customHeight="1" x14ac:dyDescent="0.2">
      <c r="A49" s="12" t="s">
        <v>51</v>
      </c>
      <c r="B49" s="95">
        <v>42056</v>
      </c>
      <c r="C49" s="113">
        <v>17544</v>
      </c>
      <c r="D49" s="113">
        <v>10545562.289999999</v>
      </c>
      <c r="E49" s="113">
        <v>8600</v>
      </c>
      <c r="F49" s="113">
        <v>3686126</v>
      </c>
      <c r="G49" s="93">
        <v>2039524678</v>
      </c>
      <c r="H49" s="36">
        <f>G49/K49</f>
        <v>74593.105039865404</v>
      </c>
      <c r="I49" s="36">
        <v>6951130</v>
      </c>
      <c r="J49" s="36">
        <v>211516538</v>
      </c>
      <c r="K49" s="36">
        <v>27342</v>
      </c>
      <c r="L49" s="70">
        <f t="shared" si="8"/>
        <v>0.65013315579227693</v>
      </c>
      <c r="M49" s="49">
        <v>205065000</v>
      </c>
      <c r="N49" s="70">
        <v>0.53491428012029696</v>
      </c>
      <c r="O49" s="60">
        <v>1629894270</v>
      </c>
      <c r="P49" s="60">
        <v>1463708788</v>
      </c>
      <c r="Q49" s="73">
        <f>P49/O49</f>
        <v>0.89803910286769706</v>
      </c>
      <c r="R49" s="75">
        <f>O49/G49</f>
        <v>0.7991539830733051</v>
      </c>
      <c r="S49" s="36">
        <v>85076959</v>
      </c>
      <c r="T49" s="36">
        <v>2090576</v>
      </c>
      <c r="U49" s="36">
        <v>82986383</v>
      </c>
      <c r="V49" s="38">
        <f t="shared" si="9"/>
        <v>3035.1248262745958</v>
      </c>
      <c r="W49" s="37">
        <f>U49/G49</f>
        <v>4.0689080105359723E-2</v>
      </c>
    </row>
    <row r="50" spans="1:23" ht="10.5" customHeight="1" x14ac:dyDescent="0.2">
      <c r="A50" s="12" t="s">
        <v>50</v>
      </c>
      <c r="B50" s="95">
        <v>29047</v>
      </c>
      <c r="C50" s="113">
        <v>11693</v>
      </c>
      <c r="D50" s="113">
        <v>8281150.9100000001</v>
      </c>
      <c r="E50" s="113">
        <v>5105</v>
      </c>
      <c r="F50" s="113">
        <v>2735365.59</v>
      </c>
      <c r="G50" s="93">
        <v>1485742864.8600001</v>
      </c>
      <c r="H50" s="36">
        <f>G50/K50</f>
        <v>84628.780181134658</v>
      </c>
      <c r="I50" s="36">
        <v>7405824</v>
      </c>
      <c r="J50" s="36">
        <v>138519985</v>
      </c>
      <c r="K50" s="36">
        <v>17556</v>
      </c>
      <c r="L50" s="70">
        <f t="shared" si="8"/>
        <v>0.60439976589665023</v>
      </c>
      <c r="M50" s="49">
        <v>131670000</v>
      </c>
      <c r="N50" s="70">
        <v>0.47398242368635496</v>
      </c>
      <c r="O50" s="60">
        <v>1222958703.8600001</v>
      </c>
      <c r="P50" s="60">
        <v>1078867627</v>
      </c>
      <c r="Q50" s="73">
        <f>P50/O50</f>
        <v>0.88217829726775865</v>
      </c>
      <c r="R50" s="75">
        <f>O50/G50</f>
        <v>0.82312944775624963</v>
      </c>
      <c r="S50" s="36">
        <v>62665781</v>
      </c>
      <c r="T50" s="36">
        <v>1617177</v>
      </c>
      <c r="U50" s="36">
        <v>61048604</v>
      </c>
      <c r="V50" s="38">
        <f t="shared" si="9"/>
        <v>3477.3640920483026</v>
      </c>
      <c r="W50" s="37">
        <f>U50/G50</f>
        <v>4.1089616140106817E-2</v>
      </c>
    </row>
    <row r="51" spans="1:23" ht="10.5" customHeight="1" x14ac:dyDescent="0.2">
      <c r="A51" s="12" t="s">
        <v>49</v>
      </c>
      <c r="B51" s="95">
        <v>19851</v>
      </c>
      <c r="C51" s="113">
        <v>7514</v>
      </c>
      <c r="D51" s="113">
        <v>6336720</v>
      </c>
      <c r="E51" s="113">
        <v>3228</v>
      </c>
      <c r="F51" s="113">
        <v>1988231</v>
      </c>
      <c r="G51" s="93">
        <v>1063792844.29</v>
      </c>
      <c r="H51" s="36">
        <f>G51/K51</f>
        <v>94702.469891391433</v>
      </c>
      <c r="I51" s="36">
        <v>5798857</v>
      </c>
      <c r="J51" s="36">
        <v>94626120</v>
      </c>
      <c r="K51" s="36">
        <v>11233</v>
      </c>
      <c r="L51" s="70">
        <f t="shared" si="8"/>
        <v>0.56586569946098431</v>
      </c>
      <c r="M51" s="49">
        <v>84247500</v>
      </c>
      <c r="N51" s="70">
        <v>0.42382437778257448</v>
      </c>
      <c r="O51" s="60">
        <v>890718081.28999996</v>
      </c>
      <c r="P51" s="60">
        <v>772676446</v>
      </c>
      <c r="Q51" s="73">
        <f>P51/O51</f>
        <v>0.86747587393864978</v>
      </c>
      <c r="R51" s="75">
        <f t="shared" ref="R51:R57" si="10">O51/G51</f>
        <v>0.83730407294146247</v>
      </c>
      <c r="S51" s="36">
        <v>44856246</v>
      </c>
      <c r="T51" s="36">
        <v>1238759</v>
      </c>
      <c r="U51" s="36">
        <v>43617487</v>
      </c>
      <c r="V51" s="38">
        <f t="shared" si="9"/>
        <v>3882.9775660998844</v>
      </c>
      <c r="W51" s="37">
        <f>U51/G51</f>
        <v>4.10018616257109E-2</v>
      </c>
    </row>
    <row r="52" spans="1:23" ht="10.5" customHeight="1" x14ac:dyDescent="0.2">
      <c r="A52" s="12" t="s">
        <v>48</v>
      </c>
      <c r="B52" s="95">
        <v>42749</v>
      </c>
      <c r="C52" s="113">
        <v>14082</v>
      </c>
      <c r="D52" s="113">
        <v>16927732</v>
      </c>
      <c r="E52" s="113">
        <v>6394</v>
      </c>
      <c r="F52" s="113">
        <v>5783330.8200000003</v>
      </c>
      <c r="G52" s="93">
        <v>2531363914.3400002</v>
      </c>
      <c r="H52" s="36">
        <f>G52/K52</f>
        <v>118415.30216307247</v>
      </c>
      <c r="I52" s="36">
        <v>16629918</v>
      </c>
      <c r="J52" s="36">
        <v>195993522</v>
      </c>
      <c r="K52" s="36">
        <v>21377</v>
      </c>
      <c r="L52" s="70">
        <f t="shared" si="8"/>
        <v>0.50005848090013805</v>
      </c>
      <c r="M52" s="49">
        <v>160327500</v>
      </c>
      <c r="N52" s="70">
        <v>0.33680405382865192</v>
      </c>
      <c r="O52" s="60">
        <v>2191672810.3400002</v>
      </c>
      <c r="P52" s="60">
        <v>1851172663</v>
      </c>
      <c r="Q52" s="73">
        <f>P52/O52</f>
        <v>0.84463915154964331</v>
      </c>
      <c r="R52" s="75">
        <f t="shared" si="10"/>
        <v>0.86580708444342058</v>
      </c>
      <c r="S52" s="36">
        <v>107421339</v>
      </c>
      <c r="T52" s="36">
        <v>3137137</v>
      </c>
      <c r="U52" s="36">
        <v>104284202</v>
      </c>
      <c r="V52" s="38">
        <f t="shared" si="9"/>
        <v>4878.3366234738269</v>
      </c>
      <c r="W52" s="37">
        <f>U52/G52</f>
        <v>4.1196843096813249E-2</v>
      </c>
    </row>
    <row r="53" spans="1:23" ht="10.5" customHeight="1" x14ac:dyDescent="0.2">
      <c r="A53" s="12" t="s">
        <v>47</v>
      </c>
      <c r="B53" s="95">
        <v>13176</v>
      </c>
      <c r="C53" s="113">
        <v>3510</v>
      </c>
      <c r="D53" s="113">
        <v>7819145</v>
      </c>
      <c r="E53" s="113">
        <v>1788</v>
      </c>
      <c r="F53" s="113">
        <v>2725827.63</v>
      </c>
      <c r="G53" s="93">
        <v>960495480</v>
      </c>
      <c r="H53" s="36">
        <f t="shared" ref="H53:H56" si="11">G53/K53</f>
        <v>170330.81752083704</v>
      </c>
      <c r="I53" s="36">
        <v>11394464</v>
      </c>
      <c r="J53" s="36">
        <v>65137836</v>
      </c>
      <c r="K53" s="36">
        <v>5639</v>
      </c>
      <c r="L53" s="70">
        <f t="shared" si="8"/>
        <v>0.42797510625379476</v>
      </c>
      <c r="M53" s="49">
        <v>42292500</v>
      </c>
      <c r="N53" s="70">
        <v>0.23932423900281991</v>
      </c>
      <c r="O53" s="60">
        <v>864459608</v>
      </c>
      <c r="P53" s="60">
        <v>680338065</v>
      </c>
      <c r="Q53" s="73">
        <f>P53/O53</f>
        <v>0.78700966326699673</v>
      </c>
      <c r="R53" s="75">
        <f t="shared" si="10"/>
        <v>0.90001423848449558</v>
      </c>
      <c r="S53" s="36">
        <v>39483683</v>
      </c>
      <c r="T53" s="36">
        <v>1578319</v>
      </c>
      <c r="U53" s="36">
        <v>37905364</v>
      </c>
      <c r="V53" s="38">
        <f t="shared" si="9"/>
        <v>6722.0010640184428</v>
      </c>
      <c r="W53" s="37">
        <f>U53/G53</f>
        <v>3.9464385610643374E-2</v>
      </c>
    </row>
    <row r="54" spans="1:23" ht="10.5" customHeight="1" x14ac:dyDescent="0.2">
      <c r="A54" s="12" t="s">
        <v>46</v>
      </c>
      <c r="B54" s="95">
        <v>14166</v>
      </c>
      <c r="C54" s="113">
        <v>2672</v>
      </c>
      <c r="D54" s="113">
        <v>10659297</v>
      </c>
      <c r="E54" s="113">
        <v>1887</v>
      </c>
      <c r="F54" s="113">
        <v>4836449.33</v>
      </c>
      <c r="G54" s="93">
        <v>1380955784</v>
      </c>
      <c r="H54" s="36">
        <f t="shared" si="11"/>
        <v>283971.98930701212</v>
      </c>
      <c r="I54" s="36">
        <v>21713873</v>
      </c>
      <c r="J54" s="36">
        <v>50839598</v>
      </c>
      <c r="K54" s="36">
        <v>4863</v>
      </c>
      <c r="L54" s="70">
        <f t="shared" si="8"/>
        <v>0.3432867429055485</v>
      </c>
      <c r="M54" s="49">
        <v>36472500</v>
      </c>
      <c r="N54" s="70">
        <v>0.13799494385163655</v>
      </c>
      <c r="O54" s="60">
        <v>1315357559</v>
      </c>
      <c r="P54" s="60">
        <v>906645959</v>
      </c>
      <c r="Q54" s="73">
        <f>P54/O54</f>
        <v>0.68927718763351098</v>
      </c>
      <c r="R54" s="75">
        <f t="shared" si="10"/>
        <v>0.95249795412711058</v>
      </c>
      <c r="S54" s="36">
        <v>52587933</v>
      </c>
      <c r="T54" s="36">
        <v>3235142</v>
      </c>
      <c r="U54" s="36">
        <v>49352791</v>
      </c>
      <c r="V54" s="38">
        <f t="shared" si="9"/>
        <v>10148.630680649805</v>
      </c>
      <c r="W54" s="37">
        <f>U54/G54</f>
        <v>3.5738139896881738E-2</v>
      </c>
    </row>
    <row r="55" spans="1:23" ht="10.5" customHeight="1" x14ac:dyDescent="0.2">
      <c r="A55" s="12" t="s">
        <v>45</v>
      </c>
      <c r="B55" s="95">
        <v>3095</v>
      </c>
      <c r="C55" s="113">
        <v>325</v>
      </c>
      <c r="D55" s="113">
        <v>2593004</v>
      </c>
      <c r="E55" s="113">
        <v>401</v>
      </c>
      <c r="F55" s="113">
        <v>1828953</v>
      </c>
      <c r="G55" s="93">
        <v>529129642</v>
      </c>
      <c r="H55" s="36">
        <f t="shared" si="11"/>
        <v>671484.31725888327</v>
      </c>
      <c r="I55" s="36">
        <v>12534787</v>
      </c>
      <c r="J55" s="36">
        <v>35052483</v>
      </c>
      <c r="K55" s="36">
        <v>788</v>
      </c>
      <c r="L55" s="70">
        <f t="shared" si="8"/>
        <v>0.25460420032310177</v>
      </c>
      <c r="M55" s="49">
        <v>5910000</v>
      </c>
      <c r="N55" s="70">
        <v>5.398822974376008E-2</v>
      </c>
      <c r="O55" s="60">
        <v>500701946</v>
      </c>
      <c r="P55" s="60">
        <v>239373397</v>
      </c>
      <c r="Q55" s="73">
        <f t="shared" ref="Q55:Q57" si="12">P55/O55</f>
        <v>0.47807562745122623</v>
      </c>
      <c r="R55" s="75">
        <f t="shared" si="10"/>
        <v>0.9462746107125104</v>
      </c>
      <c r="S55" s="36">
        <v>13883652</v>
      </c>
      <c r="T55" s="36">
        <v>1300888</v>
      </c>
      <c r="U55" s="36">
        <v>12582764</v>
      </c>
      <c r="V55" s="38">
        <f t="shared" si="9"/>
        <v>15967.97461928934</v>
      </c>
      <c r="W55" s="37">
        <f>U55/G55</f>
        <v>2.3780115497668529E-2</v>
      </c>
    </row>
    <row r="56" spans="1:23" ht="10.5" customHeight="1" x14ac:dyDescent="0.2">
      <c r="A56" s="8" t="s">
        <v>14</v>
      </c>
      <c r="B56" s="95">
        <v>2885</v>
      </c>
      <c r="C56" s="113">
        <v>180</v>
      </c>
      <c r="D56" s="113">
        <v>2955302</v>
      </c>
      <c r="E56" s="113">
        <v>246</v>
      </c>
      <c r="F56" s="113">
        <v>2142860</v>
      </c>
      <c r="G56" s="93">
        <v>1185237191</v>
      </c>
      <c r="H56" s="36">
        <f t="shared" si="11"/>
        <v>2505786.8731501056</v>
      </c>
      <c r="I56" s="36">
        <v>18903875</v>
      </c>
      <c r="J56" s="36">
        <v>12206034</v>
      </c>
      <c r="K56" s="36">
        <v>473</v>
      </c>
      <c r="L56" s="70">
        <f t="shared" si="8"/>
        <v>0.16395147313691508</v>
      </c>
      <c r="M56" s="49">
        <v>3547500</v>
      </c>
      <c r="N56" s="70">
        <v>1.5481795086554541E-3</v>
      </c>
      <c r="O56" s="60">
        <v>1188387532</v>
      </c>
      <c r="P56" s="60">
        <v>280079270</v>
      </c>
      <c r="Q56" s="73">
        <f t="shared" si="12"/>
        <v>0.2356800811673275</v>
      </c>
      <c r="R56" s="75">
        <f t="shared" si="10"/>
        <v>1.0026579835866793</v>
      </c>
      <c r="S56" s="36">
        <v>16244594</v>
      </c>
      <c r="T56" s="36">
        <v>3205494</v>
      </c>
      <c r="U56" s="36">
        <v>13039100</v>
      </c>
      <c r="V56" s="38">
        <f t="shared" si="9"/>
        <v>27566.807610993659</v>
      </c>
      <c r="W56" s="37">
        <f t="shared" ref="W56:W57" si="13">U56/G56</f>
        <v>1.1001257890835118E-2</v>
      </c>
    </row>
    <row r="57" spans="1:23" ht="10.5" customHeight="1" thickBot="1" x14ac:dyDescent="0.25">
      <c r="A57" s="24" t="s">
        <v>1</v>
      </c>
      <c r="B57" s="96">
        <f>SUM(B38:B56)</f>
        <v>1858637</v>
      </c>
      <c r="C57" s="30">
        <f t="shared" ref="C57:F57" si="14">SUM(C38:C56)</f>
        <v>672068</v>
      </c>
      <c r="D57" s="30">
        <f t="shared" si="14"/>
        <v>215275494.04000002</v>
      </c>
      <c r="E57" s="30">
        <f t="shared" si="14"/>
        <v>789365</v>
      </c>
      <c r="F57" s="30">
        <f t="shared" si="14"/>
        <v>138035843.61999995</v>
      </c>
      <c r="G57" s="88">
        <f>SUM(G38:G56)</f>
        <v>43363717046.020004</v>
      </c>
      <c r="H57" s="81">
        <f>G57/K57</f>
        <v>26149.216884831501</v>
      </c>
      <c r="I57" s="30">
        <f>SUM(I38:I56)</f>
        <v>322118611</v>
      </c>
      <c r="J57" s="30">
        <f t="shared" ref="J57:U57" si="15">SUM(J38:J56)</f>
        <v>2834545876.7600002</v>
      </c>
      <c r="K57" s="30">
        <f t="shared" si="15"/>
        <v>1658318</v>
      </c>
      <c r="L57" s="71">
        <f t="shared" si="8"/>
        <v>0.89222263411306246</v>
      </c>
      <c r="M57" s="30">
        <f>SUM(M38:M56)</f>
        <v>12437385000</v>
      </c>
      <c r="N57" s="71">
        <v>0.7280225830686361</v>
      </c>
      <c r="O57" s="30">
        <f t="shared" si="15"/>
        <v>28413904780.260002</v>
      </c>
      <c r="P57" s="30">
        <f t="shared" si="15"/>
        <v>25117322868</v>
      </c>
      <c r="Q57" s="78">
        <f t="shared" si="12"/>
        <v>0.88397997608022405</v>
      </c>
      <c r="R57" s="79">
        <f t="shared" si="10"/>
        <v>0.65524606089707615</v>
      </c>
      <c r="S57" s="30">
        <f t="shared" si="15"/>
        <v>1584560992</v>
      </c>
      <c r="T57" s="30">
        <f t="shared" si="15"/>
        <v>40894718</v>
      </c>
      <c r="U57" s="30">
        <f t="shared" si="15"/>
        <v>1543666274</v>
      </c>
      <c r="V57" s="62">
        <f t="shared" si="9"/>
        <v>930.86264154402227</v>
      </c>
      <c r="W57" s="34">
        <f t="shared" si="13"/>
        <v>3.5598107799702107E-2</v>
      </c>
    </row>
    <row r="58" spans="1:23" ht="10.5" customHeight="1" x14ac:dyDescent="0.2">
      <c r="A58" s="102" t="s">
        <v>111</v>
      </c>
      <c r="B58" s="103"/>
      <c r="C58" s="103"/>
      <c r="D58" s="103"/>
      <c r="E58" s="103"/>
      <c r="F58" s="103"/>
      <c r="G58" s="103"/>
      <c r="H58" s="103"/>
      <c r="I58" s="103"/>
      <c r="J58" s="103"/>
      <c r="K58" s="103"/>
      <c r="L58" s="103"/>
      <c r="M58" s="103"/>
      <c r="N58" s="103"/>
      <c r="O58" s="103"/>
      <c r="P58" s="103"/>
      <c r="Q58" s="103"/>
      <c r="R58" s="103"/>
      <c r="S58" s="103"/>
      <c r="T58" s="103"/>
      <c r="U58" s="103"/>
      <c r="V58" s="103"/>
      <c r="W58" s="104"/>
    </row>
    <row r="59" spans="1:23" ht="10.5" customHeight="1" x14ac:dyDescent="0.2">
      <c r="A59" s="102" t="s">
        <v>112</v>
      </c>
      <c r="B59" s="103"/>
      <c r="C59" s="103"/>
      <c r="D59" s="103"/>
      <c r="E59" s="103"/>
      <c r="F59" s="103"/>
      <c r="G59" s="103"/>
      <c r="H59" s="103"/>
      <c r="I59" s="103"/>
      <c r="J59" s="103"/>
      <c r="K59" s="103"/>
      <c r="L59" s="103"/>
      <c r="M59" s="103"/>
      <c r="N59" s="103"/>
      <c r="O59" s="103"/>
      <c r="P59" s="103"/>
      <c r="Q59" s="103"/>
      <c r="R59" s="103"/>
      <c r="S59" s="103"/>
      <c r="T59" s="103"/>
      <c r="U59" s="103"/>
      <c r="V59" s="103"/>
      <c r="W59" s="104"/>
    </row>
    <row r="60" spans="1:23" ht="10.5" customHeight="1" x14ac:dyDescent="0.2">
      <c r="A60" s="107" t="s">
        <v>113</v>
      </c>
      <c r="B60" s="107"/>
      <c r="C60" s="107"/>
      <c r="D60" s="107"/>
      <c r="E60" s="107"/>
      <c r="F60" s="107"/>
      <c r="G60" s="107"/>
      <c r="H60" s="107"/>
      <c r="I60" s="107"/>
      <c r="J60" s="107"/>
      <c r="K60" s="107"/>
      <c r="L60" s="107"/>
      <c r="M60" s="107"/>
      <c r="N60" s="107"/>
      <c r="O60" s="103"/>
      <c r="P60" s="103"/>
      <c r="Q60" s="103"/>
      <c r="R60" s="103"/>
      <c r="S60" s="103"/>
      <c r="T60" s="103"/>
      <c r="U60" s="103"/>
      <c r="V60" s="103"/>
      <c r="W60" s="104"/>
    </row>
    <row r="61" spans="1:23" ht="10.5" customHeight="1" x14ac:dyDescent="0.2">
      <c r="A61" s="108" t="s">
        <v>114</v>
      </c>
      <c r="B61" s="107"/>
      <c r="C61" s="107"/>
      <c r="D61" s="107"/>
      <c r="E61" s="107"/>
      <c r="F61" s="107"/>
      <c r="G61" s="107"/>
      <c r="H61" s="107"/>
      <c r="I61" s="107"/>
      <c r="J61" s="107"/>
      <c r="K61" s="107"/>
      <c r="L61" s="107"/>
      <c r="M61" s="107"/>
      <c r="N61" s="107"/>
      <c r="O61" s="107"/>
      <c r="P61" s="107"/>
      <c r="Q61" s="107"/>
      <c r="R61" s="106"/>
      <c r="S61" s="106"/>
      <c r="T61" s="106"/>
      <c r="U61" s="106"/>
      <c r="V61" s="106"/>
      <c r="W61" s="106"/>
    </row>
    <row r="62" spans="1:23" ht="10.5" customHeight="1" x14ac:dyDescent="0.2">
      <c r="A62" s="108" t="s">
        <v>115</v>
      </c>
      <c r="B62" s="107"/>
      <c r="C62" s="107"/>
      <c r="D62" s="107"/>
      <c r="E62" s="107"/>
      <c r="F62" s="107"/>
      <c r="G62" s="107"/>
      <c r="H62" s="107"/>
      <c r="I62" s="107"/>
      <c r="J62" s="107"/>
      <c r="K62" s="107"/>
      <c r="L62" s="107"/>
      <c r="M62" s="107"/>
      <c r="N62" s="107"/>
      <c r="O62" s="107"/>
      <c r="P62" s="107"/>
      <c r="Q62" s="107"/>
      <c r="R62" s="106"/>
      <c r="S62" s="106"/>
      <c r="T62" s="106"/>
      <c r="U62" s="106"/>
      <c r="V62" s="106"/>
      <c r="W62" s="106"/>
    </row>
    <row r="63" spans="1:23" ht="10.5" customHeight="1" x14ac:dyDescent="0.2">
      <c r="A63" s="108" t="s">
        <v>116</v>
      </c>
      <c r="B63" s="107"/>
      <c r="C63" s="107"/>
      <c r="D63" s="107"/>
      <c r="E63" s="107"/>
      <c r="F63" s="107"/>
      <c r="G63" s="107"/>
      <c r="H63" s="107"/>
      <c r="I63" s="107"/>
      <c r="J63" s="107"/>
      <c r="K63" s="107"/>
      <c r="L63" s="107"/>
      <c r="M63" s="107"/>
      <c r="N63" s="107"/>
      <c r="O63" s="107"/>
      <c r="P63" s="107"/>
      <c r="Q63" s="107"/>
      <c r="R63" s="106"/>
      <c r="S63" s="106"/>
      <c r="T63" s="106"/>
      <c r="U63" s="106"/>
      <c r="V63" s="106"/>
      <c r="W63" s="106"/>
    </row>
    <row r="64" spans="1:23" ht="10.5" customHeight="1" x14ac:dyDescent="0.2">
      <c r="A64" s="108" t="s">
        <v>139</v>
      </c>
      <c r="B64" s="107"/>
      <c r="C64" s="107"/>
      <c r="D64" s="107"/>
      <c r="E64" s="107"/>
      <c r="F64" s="107"/>
      <c r="G64" s="107"/>
      <c r="H64" s="107"/>
      <c r="I64" s="107"/>
      <c r="J64" s="107"/>
      <c r="K64" s="107"/>
      <c r="L64" s="107"/>
      <c r="M64" s="107"/>
      <c r="N64" s="107"/>
      <c r="O64" s="107"/>
      <c r="P64" s="107"/>
      <c r="Q64" s="107"/>
      <c r="R64" s="106"/>
      <c r="S64" s="106"/>
      <c r="T64" s="106"/>
      <c r="U64" s="103"/>
      <c r="V64" s="103"/>
      <c r="W64" s="104"/>
    </row>
    <row r="65" spans="1:23" ht="10.5" customHeight="1" x14ac:dyDescent="0.2">
      <c r="A65" s="107" t="s">
        <v>138</v>
      </c>
      <c r="B65" s="107"/>
      <c r="C65" s="107"/>
      <c r="D65" s="107"/>
      <c r="E65" s="107"/>
      <c r="F65" s="107"/>
      <c r="G65" s="107"/>
      <c r="H65" s="107"/>
      <c r="I65" s="107"/>
      <c r="J65" s="107"/>
      <c r="K65" s="107"/>
      <c r="L65" s="107"/>
      <c r="M65" s="107"/>
      <c r="N65" s="107"/>
      <c r="O65" s="107"/>
      <c r="P65" s="107"/>
      <c r="Q65" s="107"/>
      <c r="R65" s="106"/>
      <c r="S65" s="106"/>
      <c r="T65" s="106"/>
      <c r="U65" s="103"/>
      <c r="V65" s="103"/>
      <c r="W65" s="104"/>
    </row>
    <row r="66" spans="1:23" ht="10.5" customHeight="1" x14ac:dyDescent="0.2">
      <c r="A66" s="107" t="s">
        <v>117</v>
      </c>
      <c r="B66" s="107"/>
      <c r="C66" s="107"/>
      <c r="D66" s="107"/>
      <c r="E66" s="107"/>
      <c r="F66" s="107"/>
      <c r="G66" s="107"/>
      <c r="H66" s="107"/>
      <c r="I66" s="107"/>
      <c r="J66" s="107"/>
      <c r="K66" s="107"/>
      <c r="L66" s="107"/>
      <c r="M66" s="107"/>
      <c r="N66" s="107"/>
      <c r="O66" s="107"/>
      <c r="P66" s="107"/>
      <c r="Q66" s="107"/>
      <c r="R66" s="106"/>
      <c r="S66" s="106"/>
      <c r="T66" s="106"/>
      <c r="U66" s="106"/>
      <c r="V66" s="106"/>
      <c r="W66" s="106"/>
    </row>
    <row r="67" spans="1:23" ht="10.5" customHeight="1" x14ac:dyDescent="0.2">
      <c r="A67" s="108" t="s">
        <v>118</v>
      </c>
      <c r="B67" s="107"/>
      <c r="C67" s="107"/>
      <c r="D67" s="107"/>
      <c r="E67" s="107"/>
      <c r="F67" s="107"/>
      <c r="G67" s="107"/>
      <c r="H67" s="107"/>
      <c r="I67" s="107"/>
      <c r="J67" s="107"/>
      <c r="K67" s="107"/>
      <c r="L67" s="107"/>
      <c r="M67" s="107"/>
      <c r="N67" s="107"/>
      <c r="O67" s="107"/>
      <c r="P67" s="107"/>
      <c r="Q67" s="107"/>
      <c r="R67" s="106"/>
      <c r="S67" s="106"/>
      <c r="T67" s="106"/>
      <c r="U67" s="106"/>
      <c r="V67" s="106"/>
      <c r="W67" s="106"/>
    </row>
    <row r="68" spans="1:23" ht="10.5" customHeight="1" x14ac:dyDescent="0.2">
      <c r="A68" s="108" t="s">
        <v>119</v>
      </c>
      <c r="B68" s="107"/>
      <c r="C68" s="107"/>
      <c r="D68" s="107"/>
      <c r="E68" s="107"/>
      <c r="F68" s="107"/>
      <c r="G68" s="107"/>
      <c r="H68" s="107"/>
      <c r="I68" s="107"/>
      <c r="J68" s="107"/>
      <c r="K68" s="107"/>
      <c r="L68" s="107"/>
      <c r="M68" s="107"/>
      <c r="N68" s="107"/>
      <c r="O68" s="107"/>
      <c r="P68" s="107"/>
      <c r="Q68" s="107"/>
      <c r="R68" s="106"/>
      <c r="S68" s="106"/>
      <c r="T68" s="106"/>
      <c r="U68" s="106"/>
      <c r="V68" s="106"/>
      <c r="W68" s="106"/>
    </row>
    <row r="69" spans="1:23" ht="10.5" customHeight="1" x14ac:dyDescent="0.2">
      <c r="A69" s="102" t="s">
        <v>120</v>
      </c>
      <c r="B69" s="105"/>
      <c r="C69" s="105"/>
      <c r="D69" s="105"/>
      <c r="E69" s="105"/>
      <c r="F69" s="105"/>
      <c r="G69" s="105"/>
      <c r="H69" s="105"/>
      <c r="I69" s="105"/>
      <c r="J69" s="105"/>
      <c r="K69" s="105"/>
      <c r="L69" s="105"/>
      <c r="M69" s="105"/>
      <c r="N69" s="105"/>
      <c r="O69" s="105"/>
      <c r="P69" s="105"/>
      <c r="Q69" s="105"/>
      <c r="R69" s="105"/>
      <c r="S69" s="105"/>
      <c r="T69" s="106"/>
      <c r="U69" s="106"/>
      <c r="V69" s="106"/>
      <c r="W69" s="106"/>
    </row>
    <row r="70" spans="1:23" ht="10.5" customHeight="1" x14ac:dyDescent="0.2">
      <c r="A70" s="107" t="s">
        <v>121</v>
      </c>
      <c r="B70" s="107"/>
      <c r="C70" s="107"/>
      <c r="D70" s="107"/>
      <c r="E70" s="107"/>
      <c r="F70" s="107"/>
      <c r="G70" s="107"/>
      <c r="H70" s="107"/>
      <c r="I70" s="107"/>
      <c r="J70" s="107"/>
      <c r="K70" s="107"/>
      <c r="L70" s="107"/>
      <c r="M70" s="107"/>
      <c r="N70" s="107"/>
      <c r="O70" s="107"/>
      <c r="P70" s="107"/>
      <c r="Q70" s="107"/>
      <c r="R70" s="106"/>
      <c r="S70" s="106"/>
      <c r="T70" s="106"/>
      <c r="U70" s="106"/>
      <c r="V70" s="106"/>
      <c r="W70" s="106"/>
    </row>
    <row r="71" spans="1:23" ht="10.5" customHeight="1" x14ac:dyDescent="0.2">
      <c r="A71" s="102" t="s">
        <v>97</v>
      </c>
      <c r="B71" s="103"/>
      <c r="C71" s="103"/>
      <c r="D71" s="103"/>
      <c r="E71" s="103"/>
      <c r="F71" s="103"/>
      <c r="G71" s="103"/>
      <c r="H71" s="103"/>
      <c r="I71" s="103"/>
      <c r="J71" s="103"/>
      <c r="K71" s="103"/>
      <c r="L71" s="103"/>
      <c r="M71" s="103"/>
      <c r="N71" s="103"/>
      <c r="O71" s="103"/>
      <c r="P71" s="103"/>
      <c r="Q71" s="103"/>
      <c r="R71" s="104"/>
      <c r="S71" s="104"/>
      <c r="T71" s="115"/>
      <c r="U71" s="115"/>
      <c r="W71" s="106"/>
    </row>
    <row r="72" spans="1:23" ht="10.5" customHeight="1" x14ac:dyDescent="0.2">
      <c r="B72" s="54"/>
      <c r="C72" s="54"/>
      <c r="D72" s="54"/>
      <c r="E72" s="54"/>
      <c r="F72" s="54"/>
      <c r="G72" s="54"/>
      <c r="H72" s="54"/>
      <c r="I72" s="54"/>
      <c r="J72" s="54"/>
      <c r="K72" s="54"/>
      <c r="L72" s="54"/>
      <c r="M72" s="54"/>
      <c r="N72" s="54"/>
      <c r="O72" s="54"/>
      <c r="P72" s="54"/>
      <c r="Q72" s="54"/>
      <c r="R72" s="54"/>
      <c r="S72" s="54"/>
      <c r="T72" s="54"/>
      <c r="U72" s="54"/>
      <c r="V72" s="54"/>
      <c r="W72" s="54"/>
    </row>
  </sheetData>
  <printOptions horizontalCentered="1"/>
  <pageMargins left="0" right="0" top="0.4" bottom="0" header="0" footer="0"/>
  <pageSetup scale="73" orientation="landscape" r:id="rId1"/>
  <headerFooter alignWithMargins="0"/>
  <ignoredErrors>
    <ignoredError sqref="H36 L36 L57" formula="1"/>
    <ignoredError sqref="W36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 2014 Calculation S Std Ded</vt:lpstr>
      <vt:lpstr>' 2014 Calculation S Std Ded'!Print_Area</vt:lpstr>
    </vt:vector>
  </TitlesOfParts>
  <Company>NC Department of Revenue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rvafc00</dc:creator>
  <cp:lastModifiedBy>afbryan</cp:lastModifiedBy>
  <cp:lastPrinted>2016-10-31T21:11:04Z</cp:lastPrinted>
  <dcterms:created xsi:type="dcterms:W3CDTF">2005-06-27T11:45:55Z</dcterms:created>
  <dcterms:modified xsi:type="dcterms:W3CDTF">2016-11-16T14:33:57Z</dcterms:modified>
</cp:coreProperties>
</file>