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11940" windowHeight="6240" tabRatio="895"/>
  </bookViews>
  <sheets>
    <sheet name=" 2013 Calculation S Std Ded" sheetId="2" r:id="rId1"/>
  </sheets>
  <definedNames>
    <definedName name="_xlnm.Print_Area" localSheetId="0">' 2013 Calculation S Std Ded'!$A$1:$U$68</definedName>
  </definedNames>
  <calcPr calcId="125725" calcOnSave="0"/>
</workbook>
</file>

<file path=xl/calcChain.xml><?xml version="1.0" encoding="utf-8"?>
<calcChain xmlns="http://schemas.openxmlformats.org/spreadsheetml/2006/main">
  <c r="D13" i="2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L36"/>
  <c r="K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U56" l="1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S57" l="1"/>
  <c r="Q57"/>
  <c r="N57"/>
  <c r="M57"/>
  <c r="L57"/>
  <c r="K57"/>
  <c r="I57"/>
  <c r="G57"/>
  <c r="F57"/>
  <c r="E57"/>
  <c r="C57"/>
  <c r="B57"/>
  <c r="S36"/>
  <c r="Q36"/>
  <c r="N36"/>
  <c r="O36" s="1"/>
  <c r="M36"/>
  <c r="I36"/>
  <c r="J36" s="1"/>
  <c r="G36"/>
  <c r="F36"/>
  <c r="E36"/>
  <c r="C36"/>
  <c r="D36" s="1"/>
  <c r="B36"/>
  <c r="T36" l="1"/>
  <c r="U36"/>
  <c r="H36"/>
  <c r="P36"/>
  <c r="U57"/>
  <c r="O57"/>
  <c r="P57"/>
  <c r="H57"/>
  <c r="T57"/>
  <c r="J57"/>
  <c r="D57"/>
  <c r="R36"/>
  <c r="R57"/>
</calcChain>
</file>

<file path=xl/sharedStrings.xml><?xml version="1.0" encoding="utf-8"?>
<sst xmlns="http://schemas.openxmlformats.org/spreadsheetml/2006/main" count="174" uniqueCount="135">
  <si>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</si>
  <si>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</si>
  <si>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</si>
  <si>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</si>
  <si>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</si>
  <si>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</si>
  <si>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</si>
  <si>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</si>
  <si>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>Rate*</t>
  </si>
  <si>
    <t xml:space="preserve">Computed </t>
  </si>
  <si>
    <t>Credits</t>
  </si>
  <si>
    <t>Per</t>
  </si>
  <si>
    <t>Additions</t>
  </si>
  <si>
    <t>Return</t>
  </si>
  <si>
    <t>[%]</t>
  </si>
  <si>
    <t xml:space="preserve"> 1,000,000 or more</t>
  </si>
  <si>
    <t>B.  BY SIZE OF FEDERAL ADJUSTED GROSS INCOME</t>
  </si>
  <si>
    <t xml:space="preserve">       A.  BY SIZE OF NC TAXABLE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</si>
  <si>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</si>
  <si>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</si>
  <si>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</si>
  <si>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</si>
  <si>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</si>
  <si>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</si>
  <si>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</si>
  <si>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</si>
  <si>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 xml:space="preserve">    Taken**</t>
  </si>
  <si>
    <t>Number</t>
  </si>
  <si>
    <t>of</t>
  </si>
  <si>
    <t>Allowance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</si>
  <si>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</si>
  <si>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</si>
  <si>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</si>
  <si>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</si>
  <si>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</si>
  <si>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</si>
  <si>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</si>
  <si>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</si>
  <si>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</si>
  <si>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</si>
  <si>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</si>
  <si>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</si>
  <si>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</si>
  <si>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</si>
  <si>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</si>
  <si>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</si>
  <si>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</si>
  <si>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</si>
  <si>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</si>
  <si>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</si>
  <si>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</si>
  <si>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</si>
  <si>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</si>
  <si>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</si>
  <si>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</si>
  <si>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</si>
  <si>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</si>
  <si>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</si>
  <si>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</si>
  <si>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</si>
  <si>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</si>
  <si>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</si>
  <si>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</si>
  <si>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</si>
  <si>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</si>
  <si>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>Exemp-</t>
  </si>
  <si>
    <t>tions</t>
  </si>
  <si>
    <t>Claimed</t>
  </si>
  <si>
    <t>Amount</t>
  </si>
  <si>
    <t>$          1 -      2,000</t>
  </si>
  <si>
    <t xml:space="preserve">     2,001 -      4,000</t>
  </si>
  <si>
    <t xml:space="preserve">     4,001 -      6,000</t>
  </si>
  <si>
    <t>$          1 -      3,999</t>
  </si>
  <si>
    <t xml:space="preserve">     4,000 -      9,999</t>
  </si>
  <si>
    <t>Deduction</t>
  </si>
  <si>
    <t xml:space="preserve">    Personal Exemption</t>
  </si>
  <si>
    <t xml:space="preserve">            Allowance++: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</si>
  <si>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</si>
  <si>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</si>
  <si>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</si>
  <si>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</si>
  <si>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</si>
  <si>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</si>
  <si>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</si>
  <si>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</si>
  <si>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SD</t>
  </si>
  <si>
    <t>NCTI</t>
  </si>
  <si>
    <t>Pro-</t>
  </si>
  <si>
    <t>ration</t>
  </si>
  <si>
    <t>as</t>
  </si>
  <si>
    <t xml:space="preserve"> % </t>
  </si>
  <si>
    <t xml:space="preserve">      Computed NC Taxable Income</t>
  </si>
  <si>
    <t xml:space="preserve">       [includes returns with deficit]</t>
  </si>
  <si>
    <t xml:space="preserve">   *Effective tax rate for FAGI basis=Net Tax as a % of Federal Adjusted Gross Income </t>
  </si>
  <si>
    <t xml:space="preserve"> **Tax credits taken=value of nonrefundable credits plus the portion of refundable credits (NC-EITC) used to reduce tax liability.    </t>
  </si>
  <si>
    <t>[$3,000]</t>
  </si>
  <si>
    <t xml:space="preserve">    [Additional standard deduction allowance of $750 per taxpayer for the aged or blind.] </t>
  </si>
  <si>
    <t xml:space="preserve">                Standard Deduction+:</t>
  </si>
  <si>
    <t xml:space="preserve">           Modifications</t>
  </si>
  <si>
    <t xml:space="preserve">Federal </t>
  </si>
  <si>
    <t xml:space="preserve">                    to</t>
  </si>
  <si>
    <t>Net</t>
  </si>
  <si>
    <t>AGI</t>
  </si>
  <si>
    <t xml:space="preserve">               Federal</t>
  </si>
  <si>
    <t xml:space="preserve">                       AGI:</t>
  </si>
  <si>
    <t>Re-</t>
  </si>
  <si>
    <t>Effec-</t>
  </si>
  <si>
    <t>Federal</t>
  </si>
  <si>
    <t>turns</t>
  </si>
  <si>
    <t>tive</t>
  </si>
  <si>
    <t>[S]</t>
  </si>
  <si>
    <t>Aggre-</t>
  </si>
  <si>
    <t>gate</t>
  </si>
  <si>
    <t xml:space="preserve">     Proration (income apportionment) factors applicable to part-year and nonresident individuals can exceed 100% in cases where the portion of income subject to NC income tax exceeds total federal gross income, as adjusted.</t>
  </si>
  <si>
    <t>Factor</t>
  </si>
  <si>
    <t>Income Level</t>
  </si>
  <si>
    <t>a</t>
  </si>
  <si>
    <t>Gross</t>
  </si>
  <si>
    <t xml:space="preserve">Net Tax </t>
  </si>
  <si>
    <t>Returns]</t>
  </si>
  <si>
    <t>[All S-SD</t>
  </si>
  <si>
    <t xml:space="preserve">   *Effective tax rate for NCTI basis=Net Tax as a % of Computed NC Net Taxable Income [after residency proration] for returns with positive taxable income</t>
  </si>
  <si>
    <t>as a</t>
  </si>
  <si>
    <t>% of</t>
  </si>
  <si>
    <t>All S</t>
  </si>
  <si>
    <t>++In calculating NC taxable income, a taxpayer may deduct an exemption amount for each personal exemption allowed under section 151 of the Code for the tax year as follows:</t>
  </si>
  <si>
    <t xml:space="preserve">             SINGLE:  STANDARD DEDUCTION</t>
  </si>
  <si>
    <r>
      <t xml:space="preserve">   +In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>or</t>
    </r>
    <r>
      <rPr>
        <b/>
        <sz val="9"/>
        <rFont val="Times New Roman"/>
        <family val="1"/>
      </rPr>
      <t xml:space="preserve"> the itemized deductions amount claimed under the Code.</t>
    </r>
  </si>
  <si>
    <t xml:space="preserve">    Single filing status with FAGI&lt;=$60,000: $2,500; Single filing status with FAGI&gt;$60,000: $2,000.</t>
  </si>
  <si>
    <t>NCTI Level</t>
  </si>
  <si>
    <t>FAGI Level</t>
  </si>
  <si>
    <t xml:space="preserve">TABLE 3A.   TAX YEAR 2013 INDIVIDUAL INCOME TAX CALCULATION BY INCOME LEVEL BY DEDUCTION TYPE </t>
  </si>
  <si>
    <t xml:space="preserve">     Source: 2013 individual income tax extract.   Statistical summaries are compiled from personal income tax information extracted from tax year 2013 D-400 and D-400TC forms processed within the DOR dynamic integrated</t>
  </si>
  <si>
    <t xml:space="preserve">     tax system during 2014; the extract is a composite database consisting of both audited and unaudited (edited and unedited) data that is subject to and may include inconsistencies resultant of taxpayer and/or processing error.</t>
  </si>
  <si>
    <t xml:space="preserve">     Amounts shown include a total value of $4,156,200 in NC-EITC used as offset to reduce computed tax liability.  Any portion of NC-EITC that exceeds tax liability is refundable to the taxpayer.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</si>
</sst>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0.0%"/>
    <numFmt numFmtId="165" formatCode="_(* #,##0_);_(* \(#,##0\);_(* &quot;-&quot;??_);_(@_)"/>
  </numFmts>
  <fonts count="6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7" fontId="2" fillId="0" borderId="0"/>
  </cellStyleXfs>
  <cellXfs count="113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5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9" xfId="0" applyNumberFormat="1" applyFont="1" applyFill="1" applyBorder="1"/>
    <xf numFmtId="4" fontId="1" fillId="2" borderId="9" xfId="0" applyNumberFormat="1" applyFont="1" applyFill="1" applyBorder="1"/>
    <xf numFmtId="10" fontId="1" fillId="2" borderId="10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0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5" fontId="1" fillId="2" borderId="0" xfId="0" applyNumberFormat="1" applyFont="1" applyFill="1" applyAlignment="1">
      <alignment horizontal="left"/>
    </xf>
    <xf numFmtId="0" fontId="1" fillId="4" borderId="11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165" fontId="1" fillId="4" borderId="11" xfId="0" applyNumberFormat="1" applyFont="1" applyFill="1" applyBorder="1" applyAlignment="1">
      <alignment horizontal="center"/>
    </xf>
    <xf numFmtId="0" fontId="0" fillId="4" borderId="11" xfId="0" applyFill="1" applyBorder="1"/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Continuous"/>
    </xf>
    <xf numFmtId="165" fontId="1" fillId="4" borderId="11" xfId="0" applyNumberFormat="1" applyFont="1" applyFill="1" applyBorder="1" applyAlignment="1">
      <alignment horizontal="centerContinuous"/>
    </xf>
    <xf numFmtId="37" fontId="1" fillId="4" borderId="11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3" fontId="0" fillId="2" borderId="0" xfId="0" applyNumberFormat="1" applyFill="1"/>
    <xf numFmtId="0" fontId="1" fillId="2" borderId="12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9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164" fontId="1" fillId="3" borderId="2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164" fontId="1" fillId="3" borderId="9" xfId="0" applyNumberFormat="1" applyFont="1" applyFill="1" applyBorder="1"/>
    <xf numFmtId="3" fontId="1" fillId="2" borderId="9" xfId="0" applyNumberFormat="1" applyFont="1" applyFill="1" applyBorder="1" applyAlignment="1">
      <alignment horizontal="right"/>
    </xf>
    <xf numFmtId="3" fontId="1" fillId="3" borderId="9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right"/>
    </xf>
    <xf numFmtId="3" fontId="1" fillId="2" borderId="16" xfId="0" applyNumberFormat="1" applyFont="1" applyFill="1" applyBorder="1"/>
    <xf numFmtId="3" fontId="1" fillId="2" borderId="21" xfId="0" applyNumberFormat="1" applyFont="1" applyFill="1" applyBorder="1"/>
    <xf numFmtId="0" fontId="0" fillId="4" borderId="7" xfId="0" applyFill="1" applyBorder="1"/>
    <xf numFmtId="3" fontId="1" fillId="2" borderId="18" xfId="0" applyNumberFormat="1" applyFont="1" applyFill="1" applyBorder="1" applyAlignment="1">
      <alignment horizontal="right"/>
    </xf>
    <xf numFmtId="3" fontId="1" fillId="2" borderId="19" xfId="0" applyNumberFormat="1" applyFont="1" applyFill="1" applyBorder="1"/>
    <xf numFmtId="37" fontId="1" fillId="3" borderId="16" xfId="0" applyNumberFormat="1" applyFont="1" applyFill="1" applyBorder="1"/>
    <xf numFmtId="3" fontId="1" fillId="3" borderId="16" xfId="0" applyNumberFormat="1" applyFont="1" applyFill="1" applyBorder="1"/>
    <xf numFmtId="3" fontId="1" fillId="3" borderId="18" xfId="0" applyNumberFormat="1" applyFont="1" applyFill="1" applyBorder="1"/>
    <xf numFmtId="3" fontId="1" fillId="3" borderId="19" xfId="0" applyNumberFormat="1" applyFont="1" applyFill="1" applyBorder="1"/>
    <xf numFmtId="3" fontId="1" fillId="2" borderId="22" xfId="0" applyNumberFormat="1" applyFont="1" applyFill="1" applyBorder="1"/>
    <xf numFmtId="37" fontId="1" fillId="3" borderId="5" xfId="0" applyNumberFormat="1" applyFont="1" applyFill="1" applyBorder="1"/>
    <xf numFmtId="0" fontId="1" fillId="2" borderId="1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165" fontId="1" fillId="2" borderId="15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0" xfId="0" applyFont="1" applyFill="1" applyBorder="1"/>
    <xf numFmtId="3" fontId="3" fillId="2" borderId="0" xfId="0" applyNumberFormat="1" applyFont="1" applyFill="1" applyBorder="1"/>
    <xf numFmtId="4" fontId="3" fillId="3" borderId="0" xfId="0" applyNumberFormat="1" applyFont="1" applyFill="1" applyBorder="1"/>
    <xf numFmtId="10" fontId="3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/>
    <xf numFmtId="37" fontId="3" fillId="2" borderId="0" xfId="0" applyNumberFormat="1" applyFont="1" applyFill="1" applyBorder="1"/>
    <xf numFmtId="0" fontId="4" fillId="2" borderId="0" xfId="0" applyFont="1" applyFill="1"/>
    <xf numFmtId="0" fontId="3" fillId="2" borderId="0" xfId="0" applyFont="1" applyFill="1"/>
    <xf numFmtId="0" fontId="3" fillId="2" borderId="0" xfId="0" quotePrefix="1" applyFont="1" applyFill="1"/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9"/>
  <sheetViews>
    <sheetView tabSelected="1" zoomScaleNormal="100" workbookViewId="0">
      <selection activeCell="A69" sqref="A69:T69"/>
    </sheetView>
  </sheetViews>
  <sheetFormatPr defaultRowHeight="10.5" customHeight="1"/>
  <cols>
    <col min="1" max="1" width="12.7109375" style="11" customWidth="1"/>
    <col min="2" max="2" width="6.42578125" style="11" customWidth="1"/>
    <col min="3" max="3" width="10.5703125" style="11" customWidth="1"/>
    <col min="4" max="4" width="7.5703125" style="11" customWidth="1"/>
    <col min="5" max="5" width="9.28515625" style="11" customWidth="1"/>
    <col min="6" max="6" width="10.140625" style="11" customWidth="1"/>
    <col min="7" max="7" width="6.42578125" style="11" customWidth="1"/>
    <col min="8" max="8" width="5.42578125" style="11" customWidth="1"/>
    <col min="9" max="9" width="9.7109375" style="11" customWidth="1"/>
    <col min="10" max="10" width="5.28515625" style="11" customWidth="1"/>
    <col min="11" max="11" width="6.42578125" style="11" customWidth="1"/>
    <col min="12" max="12" width="9.7109375" style="11" customWidth="1"/>
    <col min="13" max="14" width="10.7109375" style="11" customWidth="1"/>
    <col min="15" max="15" width="6.5703125" style="11" customWidth="1"/>
    <col min="16" max="16" width="6" style="11" customWidth="1"/>
    <col min="17" max="17" width="10" style="11" customWidth="1"/>
    <col min="18" max="18" width="7.85546875" style="11" customWidth="1"/>
    <col min="19" max="19" width="9.7109375" style="11" customWidth="1"/>
    <col min="20" max="20" width="7" style="11" customWidth="1"/>
    <col min="21" max="21" width="5.85546875" style="11" customWidth="1"/>
    <col min="22" max="16384" width="9.140625" style="11"/>
  </cols>
  <sheetData>
    <row r="1" spans="1:21" ht="10.5" customHeight="1">
      <c r="A1" s="39" t="s">
        <v>131</v>
      </c>
      <c r="B1" s="25"/>
      <c r="C1" s="25"/>
      <c r="D1" s="25"/>
      <c r="E1" s="25"/>
      <c r="F1" s="26"/>
      <c r="G1" s="26"/>
      <c r="H1" s="26"/>
      <c r="I1" s="25"/>
      <c r="J1" s="25"/>
      <c r="K1" s="25"/>
      <c r="L1" s="25"/>
      <c r="M1" s="26"/>
      <c r="N1" s="26"/>
      <c r="O1" s="26"/>
      <c r="P1" s="26"/>
      <c r="Q1" s="26"/>
      <c r="R1" s="26"/>
      <c r="S1" s="3"/>
      <c r="T1" s="3"/>
      <c r="U1" s="3"/>
    </row>
    <row r="2" spans="1:21" ht="10.5" customHeight="1">
      <c r="A2" s="39"/>
      <c r="B2" s="25"/>
      <c r="C2" s="25"/>
      <c r="D2" s="25"/>
      <c r="E2" s="25"/>
      <c r="F2" s="26"/>
      <c r="G2" s="26"/>
      <c r="H2" s="26"/>
      <c r="I2" s="25"/>
      <c r="J2" s="25"/>
      <c r="K2" s="25"/>
      <c r="L2" s="25"/>
      <c r="M2" s="26"/>
      <c r="N2" s="26"/>
      <c r="O2" s="26"/>
      <c r="P2" s="26"/>
      <c r="Q2" s="26"/>
      <c r="R2" s="26"/>
      <c r="S2" s="3"/>
      <c r="T2" s="3"/>
      <c r="U2" s="3"/>
    </row>
    <row r="3" spans="1:21" ht="11.25" customHeight="1" thickBot="1">
      <c r="F3" s="9"/>
      <c r="G3" s="9"/>
      <c r="H3" s="9"/>
      <c r="I3" s="1" t="s">
        <v>126</v>
      </c>
      <c r="J3" s="5"/>
      <c r="K3" s="5"/>
      <c r="L3" s="1"/>
      <c r="M3" s="41"/>
      <c r="N3" s="41"/>
      <c r="O3" s="41"/>
      <c r="P3" s="41"/>
      <c r="Q3" s="9"/>
      <c r="R3" s="4"/>
      <c r="S3" s="2"/>
      <c r="T3" s="2"/>
      <c r="U3" s="2"/>
    </row>
    <row r="4" spans="1:21" ht="10.5" customHeight="1">
      <c r="A4" s="84"/>
      <c r="B4" s="85"/>
      <c r="C4" s="53"/>
      <c r="D4" s="69"/>
      <c r="E4" s="52" t="s">
        <v>98</v>
      </c>
      <c r="F4" s="53"/>
      <c r="G4" s="57" t="s">
        <v>97</v>
      </c>
      <c r="H4" s="57"/>
      <c r="I4" s="57"/>
      <c r="J4" s="57"/>
      <c r="K4" s="52" t="s">
        <v>75</v>
      </c>
      <c r="L4" s="53"/>
      <c r="M4" s="52" t="s">
        <v>91</v>
      </c>
      <c r="N4" s="69"/>
      <c r="O4" s="53"/>
      <c r="P4" s="15" t="s">
        <v>86</v>
      </c>
      <c r="Q4" s="14"/>
      <c r="R4" s="14"/>
      <c r="S4" s="16"/>
      <c r="T4" s="15" t="s">
        <v>78</v>
      </c>
      <c r="U4" s="40"/>
    </row>
    <row r="5" spans="1:21" ht="10.5" customHeight="1">
      <c r="A5" s="2"/>
      <c r="B5" s="86" t="s">
        <v>111</v>
      </c>
      <c r="C5" s="66" t="s">
        <v>99</v>
      </c>
      <c r="D5" s="6"/>
      <c r="E5" s="74" t="s">
        <v>100</v>
      </c>
      <c r="F5" s="66"/>
      <c r="G5" s="55"/>
      <c r="H5" s="58" t="s">
        <v>122</v>
      </c>
      <c r="I5" s="67"/>
      <c r="J5" s="58"/>
      <c r="K5" s="65" t="s">
        <v>76</v>
      </c>
      <c r="L5" s="66"/>
      <c r="M5" s="54" t="s">
        <v>92</v>
      </c>
      <c r="N5" s="76"/>
      <c r="O5" s="66"/>
      <c r="P5" s="66" t="s">
        <v>89</v>
      </c>
      <c r="Q5" s="7"/>
      <c r="R5" s="7"/>
      <c r="S5" s="18" t="s">
        <v>101</v>
      </c>
      <c r="T5" s="17" t="s">
        <v>79</v>
      </c>
      <c r="U5" s="29"/>
    </row>
    <row r="6" spans="1:21" ht="10.5" customHeight="1">
      <c r="A6" s="2"/>
      <c r="B6" s="86" t="s">
        <v>112</v>
      </c>
      <c r="C6" s="66" t="s">
        <v>102</v>
      </c>
      <c r="D6" s="6" t="s">
        <v>78</v>
      </c>
      <c r="E6" s="74" t="s">
        <v>103</v>
      </c>
      <c r="F6" s="66"/>
      <c r="G6" s="74"/>
      <c r="H6" s="17" t="s">
        <v>123</v>
      </c>
      <c r="I6" s="6"/>
      <c r="J6" s="17"/>
      <c r="K6" s="58"/>
      <c r="L6" s="70"/>
      <c r="M6" s="58"/>
      <c r="N6" s="58"/>
      <c r="O6" s="102" t="s">
        <v>106</v>
      </c>
      <c r="P6" s="66" t="s">
        <v>116</v>
      </c>
      <c r="Q6" s="7"/>
      <c r="R6" s="19"/>
      <c r="S6" s="18" t="s">
        <v>6</v>
      </c>
      <c r="T6" s="17" t="s">
        <v>118</v>
      </c>
      <c r="U6" s="6"/>
    </row>
    <row r="7" spans="1:21" ht="10.5" customHeight="1">
      <c r="A7" s="2"/>
      <c r="B7" s="86" t="s">
        <v>27</v>
      </c>
      <c r="C7" s="66" t="s">
        <v>18</v>
      </c>
      <c r="D7" s="6" t="s">
        <v>79</v>
      </c>
      <c r="E7" s="6" t="s">
        <v>104</v>
      </c>
      <c r="F7" s="66"/>
      <c r="G7" s="17"/>
      <c r="H7" s="6" t="s">
        <v>124</v>
      </c>
      <c r="I7" s="68"/>
      <c r="J7" s="17" t="s">
        <v>78</v>
      </c>
      <c r="K7" s="6" t="s">
        <v>27</v>
      </c>
      <c r="L7" s="17"/>
      <c r="M7" s="7"/>
      <c r="N7" s="7"/>
      <c r="O7" s="6" t="s">
        <v>109</v>
      </c>
      <c r="P7" s="17" t="s">
        <v>90</v>
      </c>
      <c r="Q7" s="7" t="s">
        <v>9</v>
      </c>
      <c r="R7" s="7"/>
      <c r="S7" s="18" t="s">
        <v>80</v>
      </c>
      <c r="T7" s="17" t="s">
        <v>11</v>
      </c>
      <c r="U7" s="19" t="s">
        <v>106</v>
      </c>
    </row>
    <row r="8" spans="1:21" ht="10.5" customHeight="1">
      <c r="A8" s="2"/>
      <c r="B8" s="86" t="s">
        <v>28</v>
      </c>
      <c r="C8" s="66" t="s">
        <v>19</v>
      </c>
      <c r="D8" s="6" t="s">
        <v>107</v>
      </c>
      <c r="E8" s="100"/>
      <c r="F8" s="70"/>
      <c r="G8" s="6" t="s">
        <v>27</v>
      </c>
      <c r="H8" s="17" t="s">
        <v>105</v>
      </c>
      <c r="I8" s="6" t="s">
        <v>74</v>
      </c>
      <c r="J8" s="17" t="s">
        <v>79</v>
      </c>
      <c r="K8" s="6" t="s">
        <v>28</v>
      </c>
      <c r="L8" s="22"/>
      <c r="M8" s="6" t="s">
        <v>20</v>
      </c>
      <c r="N8" s="6" t="s">
        <v>21</v>
      </c>
      <c r="O8" s="7" t="s">
        <v>87</v>
      </c>
      <c r="P8" s="7" t="s">
        <v>28</v>
      </c>
      <c r="Q8" s="7" t="s">
        <v>117</v>
      </c>
      <c r="R8" s="19" t="s">
        <v>7</v>
      </c>
      <c r="S8" s="18" t="s">
        <v>81</v>
      </c>
      <c r="T8" s="17" t="s">
        <v>13</v>
      </c>
      <c r="U8" s="19" t="s">
        <v>109</v>
      </c>
    </row>
    <row r="9" spans="1:21" ht="10.5" customHeight="1">
      <c r="A9" s="2"/>
      <c r="B9" s="86" t="s">
        <v>30</v>
      </c>
      <c r="C9" s="66" t="s">
        <v>22</v>
      </c>
      <c r="D9" s="10" t="s">
        <v>102</v>
      </c>
      <c r="E9" s="6"/>
      <c r="F9" s="101"/>
      <c r="G9" s="21" t="s">
        <v>28</v>
      </c>
      <c r="H9" s="22" t="s">
        <v>108</v>
      </c>
      <c r="I9" s="68" t="s">
        <v>68</v>
      </c>
      <c r="J9" s="17" t="s">
        <v>85</v>
      </c>
      <c r="K9" s="6" t="s">
        <v>65</v>
      </c>
      <c r="L9" s="17" t="s">
        <v>29</v>
      </c>
      <c r="M9" s="20" t="s">
        <v>23</v>
      </c>
      <c r="N9" s="7" t="s">
        <v>23</v>
      </c>
      <c r="O9" s="6" t="s">
        <v>88</v>
      </c>
      <c r="P9" s="7" t="s">
        <v>107</v>
      </c>
      <c r="Q9" s="7" t="s">
        <v>31</v>
      </c>
      <c r="R9" s="7" t="s">
        <v>10</v>
      </c>
      <c r="S9" s="18" t="s">
        <v>82</v>
      </c>
      <c r="T9" s="17" t="s">
        <v>120</v>
      </c>
      <c r="U9" s="19" t="s">
        <v>6</v>
      </c>
    </row>
    <row r="10" spans="1:21" ht="10.5" customHeight="1">
      <c r="A10" s="2"/>
      <c r="B10" s="86" t="s">
        <v>84</v>
      </c>
      <c r="C10" s="66" t="s">
        <v>24</v>
      </c>
      <c r="D10" s="10" t="s">
        <v>77</v>
      </c>
      <c r="E10" s="68" t="s">
        <v>12</v>
      </c>
      <c r="F10" s="22" t="s">
        <v>2</v>
      </c>
      <c r="G10" s="10" t="s">
        <v>30</v>
      </c>
      <c r="H10" s="22" t="s">
        <v>84</v>
      </c>
      <c r="I10" s="68" t="s">
        <v>95</v>
      </c>
      <c r="J10" s="17" t="s">
        <v>77</v>
      </c>
      <c r="K10" s="68" t="s">
        <v>66</v>
      </c>
      <c r="L10" s="22" t="s">
        <v>68</v>
      </c>
      <c r="M10" s="6" t="s">
        <v>25</v>
      </c>
      <c r="N10" s="6" t="s">
        <v>25</v>
      </c>
      <c r="O10" s="6" t="s">
        <v>114</v>
      </c>
      <c r="P10" s="6" t="s">
        <v>102</v>
      </c>
      <c r="Q10" s="7" t="s">
        <v>80</v>
      </c>
      <c r="R10" s="7" t="s">
        <v>26</v>
      </c>
      <c r="S10" s="18" t="s">
        <v>83</v>
      </c>
      <c r="T10" s="17" t="s">
        <v>119</v>
      </c>
      <c r="U10" s="19" t="s">
        <v>8</v>
      </c>
    </row>
    <row r="11" spans="1:21" ht="10.5" customHeight="1" thickBot="1">
      <c r="A11" s="103" t="s">
        <v>115</v>
      </c>
      <c r="B11" s="87" t="s">
        <v>110</v>
      </c>
      <c r="C11" s="66" t="s">
        <v>3</v>
      </c>
      <c r="D11" s="10" t="s">
        <v>3</v>
      </c>
      <c r="E11" s="6" t="s">
        <v>3</v>
      </c>
      <c r="F11" s="17" t="s">
        <v>3</v>
      </c>
      <c r="G11" s="23" t="s">
        <v>84</v>
      </c>
      <c r="H11" s="18" t="s">
        <v>14</v>
      </c>
      <c r="I11" s="6" t="s">
        <v>3</v>
      </c>
      <c r="J11" s="17" t="s">
        <v>3</v>
      </c>
      <c r="K11" s="6" t="s">
        <v>67</v>
      </c>
      <c r="L11" s="17" t="s">
        <v>3</v>
      </c>
      <c r="M11" s="6" t="s">
        <v>3</v>
      </c>
      <c r="N11" s="7" t="s">
        <v>3</v>
      </c>
      <c r="O11" s="18" t="s">
        <v>14</v>
      </c>
      <c r="P11" s="18" t="s">
        <v>14</v>
      </c>
      <c r="Q11" s="7" t="s">
        <v>3</v>
      </c>
      <c r="R11" s="7" t="s">
        <v>3</v>
      </c>
      <c r="S11" s="18" t="s">
        <v>3</v>
      </c>
      <c r="T11" s="18" t="s">
        <v>3</v>
      </c>
      <c r="U11" s="18" t="s">
        <v>14</v>
      </c>
    </row>
    <row r="12" spans="1:21" ht="11.25" customHeight="1" thickBot="1">
      <c r="A12" s="42" t="s">
        <v>129</v>
      </c>
      <c r="B12" s="48"/>
      <c r="C12" s="48"/>
      <c r="D12" s="48"/>
      <c r="E12" s="42"/>
      <c r="F12" s="43"/>
      <c r="G12" s="43"/>
      <c r="H12" s="43"/>
      <c r="I12" s="44" t="s">
        <v>17</v>
      </c>
      <c r="J12" s="44"/>
      <c r="K12" s="44"/>
      <c r="L12" s="43"/>
      <c r="M12" s="45"/>
      <c r="N12" s="46"/>
      <c r="O12" s="46"/>
      <c r="P12" s="46"/>
      <c r="Q12" s="46"/>
      <c r="R12" s="45"/>
      <c r="S12" s="45"/>
      <c r="T12" s="43"/>
      <c r="U12" s="45"/>
    </row>
    <row r="13" spans="1:21" ht="10.5" customHeight="1">
      <c r="A13" s="2" t="s">
        <v>0</v>
      </c>
      <c r="B13" s="92">
        <v>388804</v>
      </c>
      <c r="C13" s="88">
        <v>1721474507.4000001</v>
      </c>
      <c r="D13" s="33">
        <f>C13/G13</f>
        <v>6589.6283394579705</v>
      </c>
      <c r="E13" s="33">
        <v>154180883</v>
      </c>
      <c r="F13" s="33">
        <v>1288148903.2</v>
      </c>
      <c r="G13" s="33">
        <v>261240</v>
      </c>
      <c r="H13" s="71">
        <f t="shared" ref="H13:H36" si="0">G13/B13</f>
        <v>0.67190666762687623</v>
      </c>
      <c r="I13" s="33">
        <v>744791430.93000007</v>
      </c>
      <c r="J13" s="33">
        <f t="shared" ref="J13:J36" si="1">I13/G13</f>
        <v>2850.9854192696375</v>
      </c>
      <c r="K13" s="33">
        <v>234318</v>
      </c>
      <c r="L13" s="33">
        <v>574678589</v>
      </c>
      <c r="M13" s="62">
        <v>-731963532.73000002</v>
      </c>
      <c r="N13" s="99">
        <v>-977105002</v>
      </c>
      <c r="O13" s="78">
        <f t="shared" ref="O13:O36" si="2">N13/M13</f>
        <v>1.3349094023245902</v>
      </c>
      <c r="P13" s="71">
        <f t="shared" ref="P13:P36" si="3">M13/C13</f>
        <v>-0.42519568520100176</v>
      </c>
      <c r="Q13" s="13">
        <v>0</v>
      </c>
      <c r="R13" s="59">
        <v>0</v>
      </c>
      <c r="S13" s="59">
        <v>0</v>
      </c>
      <c r="T13" s="35">
        <v>0</v>
      </c>
      <c r="U13" s="35">
        <v>0</v>
      </c>
    </row>
    <row r="14" spans="1:21" ht="10.5" customHeight="1">
      <c r="A14" s="2" t="s">
        <v>69</v>
      </c>
      <c r="B14" s="93">
        <v>153825</v>
      </c>
      <c r="C14" s="89">
        <v>1067966411.0699999</v>
      </c>
      <c r="D14" s="51">
        <f t="shared" ref="D14:D36" si="4">C14/G14</f>
        <v>8714.678420455657</v>
      </c>
      <c r="E14" s="51">
        <v>20982216</v>
      </c>
      <c r="F14" s="51">
        <v>105240871</v>
      </c>
      <c r="G14" s="51">
        <v>122548</v>
      </c>
      <c r="H14" s="72">
        <f t="shared" si="0"/>
        <v>0.79667154233707138</v>
      </c>
      <c r="I14" s="60">
        <v>361593813</v>
      </c>
      <c r="J14" s="51">
        <f t="shared" si="1"/>
        <v>2950.6300633221267</v>
      </c>
      <c r="K14" s="51">
        <v>83598</v>
      </c>
      <c r="L14" s="51">
        <v>211249958</v>
      </c>
      <c r="M14" s="51">
        <v>410863985.07000005</v>
      </c>
      <c r="N14" s="51">
        <v>116619530</v>
      </c>
      <c r="O14" s="75">
        <f t="shared" si="2"/>
        <v>0.28383974803761686</v>
      </c>
      <c r="P14" s="72">
        <f t="shared" si="3"/>
        <v>0.38471620531431672</v>
      </c>
      <c r="Q14" s="61">
        <v>7002010</v>
      </c>
      <c r="R14" s="60">
        <v>1197670</v>
      </c>
      <c r="S14" s="60">
        <v>5804340</v>
      </c>
      <c r="T14" s="28">
        <f t="shared" ref="T14:T36" si="5">S14/G14</f>
        <v>47.363808466886447</v>
      </c>
      <c r="U14" s="27">
        <f t="shared" ref="U14:U35" si="6">S14/N14</f>
        <v>4.9771594860654987E-2</v>
      </c>
    </row>
    <row r="15" spans="1:21" ht="10.5" customHeight="1">
      <c r="A15" s="2" t="s">
        <v>70</v>
      </c>
      <c r="B15" s="93">
        <v>120481</v>
      </c>
      <c r="C15" s="89">
        <v>1029025274.26</v>
      </c>
      <c r="D15" s="51">
        <f t="shared" si="4"/>
        <v>10572.322301606871</v>
      </c>
      <c r="E15" s="51">
        <v>7168368</v>
      </c>
      <c r="F15" s="51">
        <v>80690596.830000013</v>
      </c>
      <c r="G15" s="51">
        <v>97332</v>
      </c>
      <c r="H15" s="72">
        <f t="shared" si="0"/>
        <v>0.80786182053601818</v>
      </c>
      <c r="I15" s="60">
        <v>293518583</v>
      </c>
      <c r="J15" s="51">
        <f t="shared" si="1"/>
        <v>3015.6431903176754</v>
      </c>
      <c r="K15" s="51">
        <v>76648</v>
      </c>
      <c r="L15" s="51">
        <v>193352157.05000001</v>
      </c>
      <c r="M15" s="51">
        <v>468632305.38</v>
      </c>
      <c r="N15" s="51">
        <v>289321093</v>
      </c>
      <c r="O15" s="75">
        <f t="shared" si="2"/>
        <v>0.61737334297813318</v>
      </c>
      <c r="P15" s="72">
        <f t="shared" si="3"/>
        <v>0.45541379507612795</v>
      </c>
      <c r="Q15" s="61">
        <v>17387091</v>
      </c>
      <c r="R15" s="60">
        <v>2231635</v>
      </c>
      <c r="S15" s="60">
        <v>15155456</v>
      </c>
      <c r="T15" s="28">
        <f t="shared" si="5"/>
        <v>155.70887272428391</v>
      </c>
      <c r="U15" s="27">
        <f t="shared" si="6"/>
        <v>5.2382824366006386E-2</v>
      </c>
    </row>
    <row r="16" spans="1:21" ht="10.5" customHeight="1">
      <c r="A16" s="2" t="s">
        <v>71</v>
      </c>
      <c r="B16" s="93">
        <v>101451</v>
      </c>
      <c r="C16" s="89">
        <v>1010895860.22</v>
      </c>
      <c r="D16" s="51">
        <f t="shared" si="4"/>
        <v>12380.691727229305</v>
      </c>
      <c r="E16" s="51">
        <v>6477884</v>
      </c>
      <c r="F16" s="51">
        <v>69185379</v>
      </c>
      <c r="G16" s="51">
        <v>81651</v>
      </c>
      <c r="H16" s="72">
        <f t="shared" si="0"/>
        <v>0.80483188928645355</v>
      </c>
      <c r="I16" s="60">
        <v>248192621</v>
      </c>
      <c r="J16" s="51">
        <f t="shared" si="1"/>
        <v>3039.6764399701169</v>
      </c>
      <c r="K16" s="51">
        <v>70246</v>
      </c>
      <c r="L16" s="51">
        <v>176988010</v>
      </c>
      <c r="M16" s="51">
        <v>523007734.21999997</v>
      </c>
      <c r="N16" s="51">
        <v>405866854</v>
      </c>
      <c r="O16" s="75">
        <f t="shared" si="2"/>
        <v>0.77602457371935274</v>
      </c>
      <c r="P16" s="72">
        <f t="shared" si="3"/>
        <v>0.51737053716510273</v>
      </c>
      <c r="Q16" s="61">
        <v>24396450</v>
      </c>
      <c r="R16" s="60">
        <v>2298000</v>
      </c>
      <c r="S16" s="60">
        <v>22098450</v>
      </c>
      <c r="T16" s="28">
        <f t="shared" si="5"/>
        <v>270.64518499467243</v>
      </c>
      <c r="U16" s="27">
        <f t="shared" si="6"/>
        <v>5.444753564428792E-2</v>
      </c>
    </row>
    <row r="17" spans="1:21" ht="10.5" customHeight="1">
      <c r="A17" s="2" t="s">
        <v>49</v>
      </c>
      <c r="B17" s="93">
        <v>162152</v>
      </c>
      <c r="C17" s="89">
        <v>2058832488.48</v>
      </c>
      <c r="D17" s="51">
        <f t="shared" si="4"/>
        <v>15910.237695262089</v>
      </c>
      <c r="E17" s="51">
        <v>7840000.5</v>
      </c>
      <c r="F17" s="51">
        <v>117831242</v>
      </c>
      <c r="G17" s="51">
        <v>129403</v>
      </c>
      <c r="H17" s="72">
        <f t="shared" si="0"/>
        <v>0.79803517687108394</v>
      </c>
      <c r="I17" s="60">
        <v>395418861</v>
      </c>
      <c r="J17" s="51">
        <f t="shared" si="1"/>
        <v>3055.7163357881964</v>
      </c>
      <c r="K17" s="51">
        <v>121450</v>
      </c>
      <c r="L17" s="51">
        <v>305826086</v>
      </c>
      <c r="M17" s="51">
        <v>1247596299.98</v>
      </c>
      <c r="N17" s="51">
        <v>1021773435</v>
      </c>
      <c r="O17" s="75">
        <f t="shared" si="2"/>
        <v>0.8189936400231228</v>
      </c>
      <c r="P17" s="72">
        <f t="shared" si="3"/>
        <v>0.60597270878558873</v>
      </c>
      <c r="Q17" s="61">
        <v>61376684</v>
      </c>
      <c r="R17" s="60">
        <v>3863165</v>
      </c>
      <c r="S17" s="60">
        <v>57513519</v>
      </c>
      <c r="T17" s="28">
        <f t="shared" si="5"/>
        <v>444.45274839068645</v>
      </c>
      <c r="U17" s="27">
        <f t="shared" si="6"/>
        <v>5.6287937256853812E-2</v>
      </c>
    </row>
    <row r="18" spans="1:21" ht="10.5" customHeight="1">
      <c r="A18" s="2" t="s">
        <v>48</v>
      </c>
      <c r="B18" s="93">
        <v>21902</v>
      </c>
      <c r="C18" s="89">
        <v>312378613</v>
      </c>
      <c r="D18" s="51">
        <f t="shared" si="4"/>
        <v>18220.871033597759</v>
      </c>
      <c r="E18" s="51">
        <v>598690</v>
      </c>
      <c r="F18" s="51">
        <v>16717317</v>
      </c>
      <c r="G18" s="51">
        <v>17144</v>
      </c>
      <c r="H18" s="72">
        <f t="shared" si="0"/>
        <v>0.78275956533649893</v>
      </c>
      <c r="I18" s="60">
        <v>52368650</v>
      </c>
      <c r="J18" s="51">
        <f t="shared" si="1"/>
        <v>3054.6342743817081</v>
      </c>
      <c r="K18" s="51">
        <v>16813</v>
      </c>
      <c r="L18" s="51">
        <v>42314251</v>
      </c>
      <c r="M18" s="51">
        <v>201577085</v>
      </c>
      <c r="N18" s="51">
        <v>176794008</v>
      </c>
      <c r="O18" s="75">
        <f t="shared" si="2"/>
        <v>0.87705409570735682</v>
      </c>
      <c r="P18" s="72">
        <f t="shared" si="3"/>
        <v>0.64529733026249148</v>
      </c>
      <c r="Q18" s="61">
        <v>10617620</v>
      </c>
      <c r="R18" s="60">
        <v>499587</v>
      </c>
      <c r="S18" s="60">
        <v>10118033</v>
      </c>
      <c r="T18" s="28">
        <f t="shared" si="5"/>
        <v>590.17924638357442</v>
      </c>
      <c r="U18" s="27">
        <f t="shared" si="6"/>
        <v>5.7230633065346877E-2</v>
      </c>
    </row>
    <row r="19" spans="1:21" ht="10.5" customHeight="1">
      <c r="A19" s="2" t="s">
        <v>47</v>
      </c>
      <c r="B19" s="93">
        <v>69991</v>
      </c>
      <c r="C19" s="89">
        <v>1063083587.12</v>
      </c>
      <c r="D19" s="51">
        <f t="shared" si="4"/>
        <v>19494.674450231058</v>
      </c>
      <c r="E19" s="51">
        <v>2530567</v>
      </c>
      <c r="F19" s="51">
        <v>53787892</v>
      </c>
      <c r="G19" s="51">
        <v>54532</v>
      </c>
      <c r="H19" s="72">
        <f t="shared" si="0"/>
        <v>0.77912874512437313</v>
      </c>
      <c r="I19" s="60">
        <v>166693000</v>
      </c>
      <c r="J19" s="51">
        <f t="shared" si="1"/>
        <v>3056.792342111054</v>
      </c>
      <c r="K19" s="51">
        <v>54630</v>
      </c>
      <c r="L19" s="51">
        <v>137691371</v>
      </c>
      <c r="M19" s="51">
        <v>707441891.12</v>
      </c>
      <c r="N19" s="51">
        <v>636442831</v>
      </c>
      <c r="O19" s="75">
        <f t="shared" si="2"/>
        <v>0.89963972870252773</v>
      </c>
      <c r="P19" s="72">
        <f t="shared" si="3"/>
        <v>0.66546215151014698</v>
      </c>
      <c r="Q19" s="61">
        <v>38215622</v>
      </c>
      <c r="R19" s="60">
        <v>1609044</v>
      </c>
      <c r="S19" s="60">
        <v>36606578</v>
      </c>
      <c r="T19" s="28">
        <f t="shared" si="5"/>
        <v>671.28618059121254</v>
      </c>
      <c r="U19" s="27">
        <f t="shared" si="6"/>
        <v>5.7517464596910511E-2</v>
      </c>
    </row>
    <row r="20" spans="1:21" ht="10.5" customHeight="1">
      <c r="A20" s="2" t="s">
        <v>46</v>
      </c>
      <c r="B20" s="93">
        <v>68444</v>
      </c>
      <c r="C20" s="89">
        <v>1142164016.1100001</v>
      </c>
      <c r="D20" s="51">
        <f t="shared" si="4"/>
        <v>21753.847632751793</v>
      </c>
      <c r="E20" s="51">
        <v>2271825</v>
      </c>
      <c r="F20" s="51">
        <v>54274796</v>
      </c>
      <c r="G20" s="51">
        <v>52504</v>
      </c>
      <c r="H20" s="72">
        <f t="shared" si="0"/>
        <v>0.76710887733037225</v>
      </c>
      <c r="I20" s="60">
        <v>160509754</v>
      </c>
      <c r="J20" s="51">
        <f t="shared" si="1"/>
        <v>3057.0957260399209</v>
      </c>
      <c r="K20" s="51">
        <v>53983</v>
      </c>
      <c r="L20" s="51">
        <v>135810929</v>
      </c>
      <c r="M20" s="51">
        <v>793840362.1099999</v>
      </c>
      <c r="N20" s="51">
        <v>727513155</v>
      </c>
      <c r="O20" s="75">
        <f t="shared" si="2"/>
        <v>0.91644767603689925</v>
      </c>
      <c r="P20" s="72">
        <f t="shared" si="3"/>
        <v>0.69503184386220962</v>
      </c>
      <c r="Q20" s="61">
        <v>44234140</v>
      </c>
      <c r="R20" s="60">
        <v>1558051</v>
      </c>
      <c r="S20" s="60">
        <v>42676089</v>
      </c>
      <c r="T20" s="28">
        <f t="shared" si="5"/>
        <v>812.81595687947583</v>
      </c>
      <c r="U20" s="27">
        <f t="shared" si="6"/>
        <v>5.866022999955238E-2</v>
      </c>
    </row>
    <row r="21" spans="1:21" ht="10.5" customHeight="1">
      <c r="A21" s="2" t="s">
        <v>45</v>
      </c>
      <c r="B21" s="93">
        <v>56540</v>
      </c>
      <c r="C21" s="89">
        <v>1018556021.4400001</v>
      </c>
      <c r="D21" s="51">
        <f t="shared" si="4"/>
        <v>23761.950809284965</v>
      </c>
      <c r="E21" s="51">
        <v>1747904</v>
      </c>
      <c r="F21" s="51">
        <v>43693567</v>
      </c>
      <c r="G21" s="51">
        <v>42865</v>
      </c>
      <c r="H21" s="72">
        <f t="shared" si="0"/>
        <v>0.75813583303855681</v>
      </c>
      <c r="I21" s="60">
        <v>130847472</v>
      </c>
      <c r="J21" s="51">
        <f t="shared" si="1"/>
        <v>3052.5480461915317</v>
      </c>
      <c r="K21" s="51">
        <v>44264</v>
      </c>
      <c r="L21" s="51">
        <v>111366194</v>
      </c>
      <c r="M21" s="51">
        <v>734396692.44000006</v>
      </c>
      <c r="N21" s="51">
        <v>685075420</v>
      </c>
      <c r="O21" s="75">
        <f t="shared" si="2"/>
        <v>0.93284110216219474</v>
      </c>
      <c r="P21" s="72">
        <f t="shared" si="3"/>
        <v>0.72101747668403637</v>
      </c>
      <c r="Q21" s="61">
        <v>42491765</v>
      </c>
      <c r="R21" s="60">
        <v>1197723</v>
      </c>
      <c r="S21" s="60">
        <v>41294042</v>
      </c>
      <c r="T21" s="28">
        <f t="shared" si="5"/>
        <v>963.35103231074299</v>
      </c>
      <c r="U21" s="27">
        <f t="shared" si="6"/>
        <v>6.0276636403040124E-2</v>
      </c>
    </row>
    <row r="22" spans="1:21" ht="10.5" customHeight="1">
      <c r="A22" s="2" t="s">
        <v>44</v>
      </c>
      <c r="B22" s="93">
        <v>76554</v>
      </c>
      <c r="C22" s="89">
        <v>1472354196.46</v>
      </c>
      <c r="D22" s="51">
        <f t="shared" si="4"/>
        <v>26289.222520087133</v>
      </c>
      <c r="E22" s="51">
        <v>2205894</v>
      </c>
      <c r="F22" s="51">
        <v>60993678.93</v>
      </c>
      <c r="G22" s="51">
        <v>56006</v>
      </c>
      <c r="H22" s="72">
        <f t="shared" si="0"/>
        <v>0.73158815999163984</v>
      </c>
      <c r="I22" s="60">
        <v>170842707</v>
      </c>
      <c r="J22" s="51">
        <f t="shared" si="1"/>
        <v>3050.4357925936506</v>
      </c>
      <c r="K22" s="51">
        <v>58266</v>
      </c>
      <c r="L22" s="51">
        <v>146317632</v>
      </c>
      <c r="M22" s="51">
        <v>1096406072.53</v>
      </c>
      <c r="N22" s="51">
        <v>1034278881</v>
      </c>
      <c r="O22" s="75">
        <f t="shared" si="2"/>
        <v>0.94333560066240874</v>
      </c>
      <c r="P22" s="72">
        <f t="shared" si="3"/>
        <v>0.74466189940308047</v>
      </c>
      <c r="Q22" s="61">
        <v>65260190</v>
      </c>
      <c r="R22" s="60">
        <v>1615639</v>
      </c>
      <c r="S22" s="60">
        <v>63644551</v>
      </c>
      <c r="T22" s="28">
        <f t="shared" si="5"/>
        <v>1136.3880834196336</v>
      </c>
      <c r="U22" s="27">
        <f t="shared" si="6"/>
        <v>6.1535193427197127E-2</v>
      </c>
    </row>
    <row r="23" spans="1:21" ht="10.5" customHeight="1">
      <c r="A23" s="2" t="s">
        <v>43</v>
      </c>
      <c r="B23" s="93">
        <v>29848</v>
      </c>
      <c r="C23" s="89">
        <v>610738523</v>
      </c>
      <c r="D23" s="51">
        <f t="shared" si="4"/>
        <v>28712.261905881245</v>
      </c>
      <c r="E23" s="51">
        <v>910824</v>
      </c>
      <c r="F23" s="51">
        <v>25672722</v>
      </c>
      <c r="G23" s="51">
        <v>21271</v>
      </c>
      <c r="H23" s="72">
        <f t="shared" si="0"/>
        <v>0.71264406325381935</v>
      </c>
      <c r="I23" s="60">
        <v>64878868</v>
      </c>
      <c r="J23" s="51">
        <f t="shared" si="1"/>
        <v>3050.1089746603357</v>
      </c>
      <c r="K23" s="51">
        <v>21954</v>
      </c>
      <c r="L23" s="51">
        <v>55314654</v>
      </c>
      <c r="M23" s="51">
        <v>465783103</v>
      </c>
      <c r="N23" s="51">
        <v>438516797</v>
      </c>
      <c r="O23" s="75">
        <f t="shared" si="2"/>
        <v>0.94146136726647212</v>
      </c>
      <c r="P23" s="72">
        <f t="shared" si="3"/>
        <v>0.76265551534564002</v>
      </c>
      <c r="Q23" s="61">
        <v>27984990</v>
      </c>
      <c r="R23" s="60">
        <v>605811</v>
      </c>
      <c r="S23" s="60">
        <v>27379179</v>
      </c>
      <c r="T23" s="28">
        <f t="shared" si="5"/>
        <v>1287.1599360631847</v>
      </c>
      <c r="U23" s="27">
        <f t="shared" si="6"/>
        <v>6.2435872895422975E-2</v>
      </c>
    </row>
    <row r="24" spans="1:21" ht="10.5" customHeight="1">
      <c r="A24" s="2" t="s">
        <v>42</v>
      </c>
      <c r="B24" s="93">
        <v>84065</v>
      </c>
      <c r="C24" s="89">
        <v>1791739586.8</v>
      </c>
      <c r="D24" s="51">
        <f t="shared" si="4"/>
        <v>30812.904552098917</v>
      </c>
      <c r="E24" s="51">
        <v>2144860</v>
      </c>
      <c r="F24" s="51">
        <v>73689929</v>
      </c>
      <c r="G24" s="51">
        <v>58149</v>
      </c>
      <c r="H24" s="72">
        <f t="shared" si="0"/>
        <v>0.69171474454291326</v>
      </c>
      <c r="I24" s="60">
        <v>177072098</v>
      </c>
      <c r="J24" s="51">
        <f t="shared" si="1"/>
        <v>3045.1443361020824</v>
      </c>
      <c r="K24" s="51">
        <v>59831</v>
      </c>
      <c r="L24" s="51">
        <v>150474453</v>
      </c>
      <c r="M24" s="51">
        <v>1392647966.8</v>
      </c>
      <c r="N24" s="51">
        <v>1343134274</v>
      </c>
      <c r="O24" s="75">
        <f t="shared" si="2"/>
        <v>0.9644463683713469</v>
      </c>
      <c r="P24" s="72">
        <f t="shared" si="3"/>
        <v>0.77726025425783707</v>
      </c>
      <c r="Q24" s="61">
        <v>86607973</v>
      </c>
      <c r="R24" s="60">
        <v>1669890</v>
      </c>
      <c r="S24" s="60">
        <v>84938083</v>
      </c>
      <c r="T24" s="28">
        <f t="shared" si="5"/>
        <v>1460.6972260915923</v>
      </c>
      <c r="U24" s="27">
        <f t="shared" si="6"/>
        <v>6.3238713093848126E-2</v>
      </c>
    </row>
    <row r="25" spans="1:21" ht="10.5" customHeight="1">
      <c r="A25" s="2" t="s">
        <v>41</v>
      </c>
      <c r="B25" s="93">
        <v>97184</v>
      </c>
      <c r="C25" s="89">
        <v>2229049795.9499998</v>
      </c>
      <c r="D25" s="51">
        <f t="shared" si="4"/>
        <v>35156.296068860007</v>
      </c>
      <c r="E25" s="51">
        <v>3457414</v>
      </c>
      <c r="F25" s="51">
        <v>89715775</v>
      </c>
      <c r="G25" s="51">
        <v>63404</v>
      </c>
      <c r="H25" s="72">
        <f t="shared" si="0"/>
        <v>0.65241191965755685</v>
      </c>
      <c r="I25" s="60">
        <v>193059963</v>
      </c>
      <c r="J25" s="51">
        <f t="shared" si="1"/>
        <v>3044.9177181250393</v>
      </c>
      <c r="K25" s="51">
        <v>64610</v>
      </c>
      <c r="L25" s="51">
        <v>162583283</v>
      </c>
      <c r="M25" s="51">
        <v>1787148188.95</v>
      </c>
      <c r="N25" s="51">
        <v>1735078368</v>
      </c>
      <c r="O25" s="75">
        <f t="shared" si="2"/>
        <v>0.97086429582507505</v>
      </c>
      <c r="P25" s="72">
        <f t="shared" si="3"/>
        <v>0.80175337141283309</v>
      </c>
      <c r="Q25" s="61">
        <v>113374744</v>
      </c>
      <c r="R25" s="60">
        <v>1945227</v>
      </c>
      <c r="S25" s="60">
        <v>111429517</v>
      </c>
      <c r="T25" s="28">
        <f t="shared" si="5"/>
        <v>1757.452479338843</v>
      </c>
      <c r="U25" s="27">
        <f t="shared" si="6"/>
        <v>6.4221604657801828E-2</v>
      </c>
    </row>
    <row r="26" spans="1:21" ht="10.5" customHeight="1">
      <c r="A26" s="2" t="s">
        <v>40</v>
      </c>
      <c r="B26" s="93">
        <v>134657</v>
      </c>
      <c r="C26" s="89">
        <v>3206225647.1300001</v>
      </c>
      <c r="D26" s="51">
        <f t="shared" si="4"/>
        <v>42228.296593130151</v>
      </c>
      <c r="E26" s="51">
        <v>5726776</v>
      </c>
      <c r="F26" s="51">
        <v>110499242</v>
      </c>
      <c r="G26" s="51">
        <v>75926</v>
      </c>
      <c r="H26" s="72">
        <f t="shared" si="0"/>
        <v>0.56384740488797458</v>
      </c>
      <c r="I26" s="60">
        <v>231090738</v>
      </c>
      <c r="J26" s="51">
        <f t="shared" si="1"/>
        <v>3043.6311408476677</v>
      </c>
      <c r="K26" s="51">
        <v>76624</v>
      </c>
      <c r="L26" s="51">
        <v>192571874</v>
      </c>
      <c r="M26" s="51">
        <v>2677790569.1300001</v>
      </c>
      <c r="N26" s="51">
        <v>2611798310</v>
      </c>
      <c r="O26" s="75">
        <f t="shared" si="2"/>
        <v>0.97535570559894802</v>
      </c>
      <c r="P26" s="72">
        <f t="shared" si="3"/>
        <v>0.83518468874047591</v>
      </c>
      <c r="Q26" s="61">
        <v>173147467</v>
      </c>
      <c r="R26" s="60">
        <v>2981427</v>
      </c>
      <c r="S26" s="60">
        <v>170166040</v>
      </c>
      <c r="T26" s="28">
        <f t="shared" si="5"/>
        <v>2241.2090719911494</v>
      </c>
      <c r="U26" s="27">
        <f t="shared" si="6"/>
        <v>6.5152825678947618E-2</v>
      </c>
    </row>
    <row r="27" spans="1:21" ht="10.5" customHeight="1">
      <c r="A27" s="2" t="s">
        <v>39</v>
      </c>
      <c r="B27" s="93">
        <v>80033</v>
      </c>
      <c r="C27" s="89">
        <v>1937836976.29</v>
      </c>
      <c r="D27" s="51">
        <f t="shared" si="4"/>
        <v>52334.367945608727</v>
      </c>
      <c r="E27" s="51">
        <v>4578743</v>
      </c>
      <c r="F27" s="51">
        <v>63195250</v>
      </c>
      <c r="G27" s="51">
        <v>37028</v>
      </c>
      <c r="H27" s="72">
        <f t="shared" si="0"/>
        <v>0.46265915309934652</v>
      </c>
      <c r="I27" s="60">
        <v>112903396</v>
      </c>
      <c r="J27" s="51">
        <f t="shared" si="1"/>
        <v>3049.1356811061901</v>
      </c>
      <c r="K27" s="51">
        <v>37341</v>
      </c>
      <c r="L27" s="51">
        <v>92984874</v>
      </c>
      <c r="M27" s="51">
        <v>1673332199.29</v>
      </c>
      <c r="N27" s="51">
        <v>1642410046</v>
      </c>
      <c r="O27" s="75">
        <f t="shared" si="2"/>
        <v>0.98152061300014404</v>
      </c>
      <c r="P27" s="72">
        <f t="shared" si="3"/>
        <v>0.86350514504765208</v>
      </c>
      <c r="Q27" s="61">
        <v>110249668</v>
      </c>
      <c r="R27" s="60">
        <v>2083494.75</v>
      </c>
      <c r="S27" s="60">
        <v>108166173.25</v>
      </c>
      <c r="T27" s="28">
        <f t="shared" si="5"/>
        <v>2921.1994504159015</v>
      </c>
      <c r="U27" s="27">
        <f t="shared" si="6"/>
        <v>6.5858202410191538E-2</v>
      </c>
    </row>
    <row r="28" spans="1:21" ht="10.5" customHeight="1">
      <c r="A28" s="2" t="s">
        <v>38</v>
      </c>
      <c r="B28" s="93">
        <v>46426</v>
      </c>
      <c r="C28" s="89">
        <v>1114600955</v>
      </c>
      <c r="D28" s="51">
        <f t="shared" si="4"/>
        <v>63419.684495021334</v>
      </c>
      <c r="E28" s="51">
        <v>3775156</v>
      </c>
      <c r="F28" s="51">
        <v>37203816</v>
      </c>
      <c r="G28" s="51">
        <v>17575</v>
      </c>
      <c r="H28" s="72">
        <f t="shared" si="0"/>
        <v>0.37855942790677638</v>
      </c>
      <c r="I28" s="60">
        <v>53804436</v>
      </c>
      <c r="J28" s="51">
        <f t="shared" si="1"/>
        <v>3061.4188335704125</v>
      </c>
      <c r="K28" s="51">
        <v>17640</v>
      </c>
      <c r="L28" s="51">
        <v>39919209</v>
      </c>
      <c r="M28" s="51">
        <v>987448650</v>
      </c>
      <c r="N28" s="51">
        <v>957313399</v>
      </c>
      <c r="O28" s="75">
        <f t="shared" si="2"/>
        <v>0.96948170317514737</v>
      </c>
      <c r="P28" s="72">
        <f t="shared" si="3"/>
        <v>0.88592123088572095</v>
      </c>
      <c r="Q28" s="61">
        <v>64771913</v>
      </c>
      <c r="R28" s="60">
        <v>1282084</v>
      </c>
      <c r="S28" s="60">
        <v>63489829</v>
      </c>
      <c r="T28" s="28">
        <f t="shared" si="5"/>
        <v>3612.508051209104</v>
      </c>
      <c r="U28" s="27">
        <f t="shared" si="6"/>
        <v>6.6320840245546381E-2</v>
      </c>
    </row>
    <row r="29" spans="1:21" ht="10.5" customHeight="1">
      <c r="A29" s="2" t="s">
        <v>37</v>
      </c>
      <c r="B29" s="93">
        <v>39866</v>
      </c>
      <c r="C29" s="89">
        <v>946925797.97000003</v>
      </c>
      <c r="D29" s="51">
        <f t="shared" si="4"/>
        <v>75881.544832919302</v>
      </c>
      <c r="E29" s="51">
        <v>4244049</v>
      </c>
      <c r="F29" s="51">
        <v>29606248</v>
      </c>
      <c r="G29" s="51">
        <v>12479</v>
      </c>
      <c r="H29" s="72">
        <f t="shared" si="0"/>
        <v>0.31302362915767823</v>
      </c>
      <c r="I29" s="60">
        <v>38215447</v>
      </c>
      <c r="J29" s="51">
        <f t="shared" si="1"/>
        <v>3062.3805593396905</v>
      </c>
      <c r="K29" s="51">
        <v>12528</v>
      </c>
      <c r="L29" s="51">
        <v>25511092</v>
      </c>
      <c r="M29" s="51">
        <v>857837059.97000003</v>
      </c>
      <c r="N29" s="51">
        <v>828437961</v>
      </c>
      <c r="O29" s="75">
        <f t="shared" si="2"/>
        <v>0.96572880755346691</v>
      </c>
      <c r="P29" s="72">
        <f t="shared" si="3"/>
        <v>0.9059179312772061</v>
      </c>
      <c r="Q29" s="61">
        <v>56997704</v>
      </c>
      <c r="R29" s="60">
        <v>1188306</v>
      </c>
      <c r="S29" s="60">
        <v>55809398</v>
      </c>
      <c r="T29" s="28">
        <f t="shared" si="5"/>
        <v>4472.2652456126289</v>
      </c>
      <c r="U29" s="27">
        <f t="shared" si="6"/>
        <v>6.7367021584371842E-2</v>
      </c>
    </row>
    <row r="30" spans="1:21" ht="10.5" customHeight="1">
      <c r="A30" s="2" t="s">
        <v>36</v>
      </c>
      <c r="B30" s="93">
        <v>8435</v>
      </c>
      <c r="C30" s="89">
        <v>198810001</v>
      </c>
      <c r="D30" s="51">
        <f t="shared" si="4"/>
        <v>89312.668912848152</v>
      </c>
      <c r="E30" s="51">
        <v>1490940</v>
      </c>
      <c r="F30" s="51">
        <v>6682389</v>
      </c>
      <c r="G30" s="51">
        <v>2226</v>
      </c>
      <c r="H30" s="72">
        <f t="shared" si="0"/>
        <v>0.26390041493775934</v>
      </c>
      <c r="I30" s="60">
        <v>6811383</v>
      </c>
      <c r="J30" s="51">
        <f t="shared" si="1"/>
        <v>3059.920485175202</v>
      </c>
      <c r="K30" s="51">
        <v>2229</v>
      </c>
      <c r="L30" s="51">
        <v>4557900</v>
      </c>
      <c r="M30" s="51">
        <v>182249269</v>
      </c>
      <c r="N30" s="51">
        <v>172296085</v>
      </c>
      <c r="O30" s="75">
        <f t="shared" si="2"/>
        <v>0.94538697436421537</v>
      </c>
      <c r="P30" s="72">
        <f t="shared" si="3"/>
        <v>0.91670070963884764</v>
      </c>
      <c r="Q30" s="61">
        <v>12067422</v>
      </c>
      <c r="R30" s="60">
        <v>289600</v>
      </c>
      <c r="S30" s="60">
        <v>11777822</v>
      </c>
      <c r="T30" s="28">
        <f t="shared" si="5"/>
        <v>5291.0251572327043</v>
      </c>
      <c r="U30" s="27">
        <f t="shared" si="6"/>
        <v>6.835803610975838E-2</v>
      </c>
    </row>
    <row r="31" spans="1:21" ht="10.5" customHeight="1">
      <c r="A31" s="2" t="s">
        <v>35</v>
      </c>
      <c r="B31" s="93">
        <v>21090</v>
      </c>
      <c r="C31" s="89">
        <v>462800298</v>
      </c>
      <c r="D31" s="51">
        <f t="shared" si="4"/>
        <v>101247.05709910304</v>
      </c>
      <c r="E31" s="51">
        <v>4309062</v>
      </c>
      <c r="F31" s="51">
        <v>18721877</v>
      </c>
      <c r="G31" s="51">
        <v>4571</v>
      </c>
      <c r="H31" s="72">
        <f t="shared" si="0"/>
        <v>0.21673779042200095</v>
      </c>
      <c r="I31" s="60">
        <v>14091596</v>
      </c>
      <c r="J31" s="51">
        <f t="shared" si="1"/>
        <v>3082.8256399037409</v>
      </c>
      <c r="K31" s="51">
        <v>4550</v>
      </c>
      <c r="L31" s="51">
        <v>9279750</v>
      </c>
      <c r="M31" s="51">
        <v>425016137</v>
      </c>
      <c r="N31" s="51">
        <v>403664093</v>
      </c>
      <c r="O31" s="75">
        <f t="shared" si="2"/>
        <v>0.94976180398533905</v>
      </c>
      <c r="P31" s="72">
        <f t="shared" si="3"/>
        <v>0.9183575266410049</v>
      </c>
      <c r="Q31" s="61">
        <v>28644102</v>
      </c>
      <c r="R31" s="60">
        <v>652379</v>
      </c>
      <c r="S31" s="60">
        <v>27991723</v>
      </c>
      <c r="T31" s="28">
        <f t="shared" si="5"/>
        <v>6123.7635090789763</v>
      </c>
      <c r="U31" s="27">
        <f t="shared" si="6"/>
        <v>6.9344099426747879E-2</v>
      </c>
    </row>
    <row r="32" spans="1:21" ht="10.5" customHeight="1">
      <c r="A32" s="1" t="s">
        <v>34</v>
      </c>
      <c r="B32" s="93">
        <v>10483</v>
      </c>
      <c r="C32" s="89">
        <v>237164995.33999997</v>
      </c>
      <c r="D32" s="51">
        <f t="shared" si="4"/>
        <v>125750.262640509</v>
      </c>
      <c r="E32" s="51">
        <v>3482436</v>
      </c>
      <c r="F32" s="51">
        <v>10077701</v>
      </c>
      <c r="G32" s="51">
        <v>1886</v>
      </c>
      <c r="H32" s="72">
        <f t="shared" si="0"/>
        <v>0.17991033101211484</v>
      </c>
      <c r="I32" s="60">
        <v>5837389</v>
      </c>
      <c r="J32" s="51">
        <f t="shared" si="1"/>
        <v>3095.1161187698835</v>
      </c>
      <c r="K32" s="51">
        <v>1909</v>
      </c>
      <c r="L32" s="51">
        <v>3857000</v>
      </c>
      <c r="M32" s="51">
        <v>220875341.33999997</v>
      </c>
      <c r="N32" s="51">
        <v>205707478</v>
      </c>
      <c r="O32" s="75">
        <f t="shared" si="2"/>
        <v>0.93132839886978769</v>
      </c>
      <c r="P32" s="72">
        <f t="shared" si="3"/>
        <v>0.93131509995120854</v>
      </c>
      <c r="Q32" s="61">
        <v>14853161</v>
      </c>
      <c r="R32" s="60">
        <v>435058</v>
      </c>
      <c r="S32" s="60">
        <v>14418103</v>
      </c>
      <c r="T32" s="28">
        <f t="shared" si="5"/>
        <v>7644.8054082714743</v>
      </c>
      <c r="U32" s="27">
        <f t="shared" si="6"/>
        <v>7.0090320197304642E-2</v>
      </c>
    </row>
    <row r="33" spans="1:21" ht="10.5" customHeight="1">
      <c r="A33" s="2" t="s">
        <v>33</v>
      </c>
      <c r="B33" s="93">
        <v>9629</v>
      </c>
      <c r="C33" s="89">
        <v>226169040</v>
      </c>
      <c r="D33" s="51">
        <f t="shared" si="4"/>
        <v>152507.78152393797</v>
      </c>
      <c r="E33" s="51">
        <v>4604726</v>
      </c>
      <c r="F33" s="51">
        <v>11640070</v>
      </c>
      <c r="G33" s="51">
        <v>1483</v>
      </c>
      <c r="H33" s="72">
        <f t="shared" si="0"/>
        <v>0.15401391629452696</v>
      </c>
      <c r="I33" s="60">
        <v>4592970</v>
      </c>
      <c r="J33" s="51">
        <f t="shared" si="1"/>
        <v>3097.0802427511799</v>
      </c>
      <c r="K33" s="51">
        <v>1494</v>
      </c>
      <c r="L33" s="51">
        <v>3020250</v>
      </c>
      <c r="M33" s="51">
        <v>211520476</v>
      </c>
      <c r="N33" s="51">
        <v>202035739</v>
      </c>
      <c r="O33" s="75">
        <f t="shared" si="2"/>
        <v>0.95515924897975357</v>
      </c>
      <c r="P33" s="72">
        <f t="shared" si="3"/>
        <v>0.93523178946154606</v>
      </c>
      <c r="Q33" s="61">
        <v>14801335</v>
      </c>
      <c r="R33" s="60">
        <v>538843</v>
      </c>
      <c r="S33" s="60">
        <v>14262492</v>
      </c>
      <c r="T33" s="28">
        <f t="shared" si="5"/>
        <v>9617.3243425488872</v>
      </c>
      <c r="U33" s="27">
        <f t="shared" si="6"/>
        <v>7.0593906160335326E-2</v>
      </c>
    </row>
    <row r="34" spans="1:21" ht="10.5" customHeight="1">
      <c r="A34" s="2" t="s">
        <v>32</v>
      </c>
      <c r="B34" s="93">
        <v>3989</v>
      </c>
      <c r="C34" s="89">
        <v>111711620.33</v>
      </c>
      <c r="D34" s="51">
        <f t="shared" si="4"/>
        <v>201645.52406137183</v>
      </c>
      <c r="E34" s="51">
        <v>4483406</v>
      </c>
      <c r="F34" s="51">
        <v>6371550</v>
      </c>
      <c r="G34" s="51">
        <v>554</v>
      </c>
      <c r="H34" s="72">
        <f t="shared" si="0"/>
        <v>0.13888192529456003</v>
      </c>
      <c r="I34" s="60">
        <v>1730940</v>
      </c>
      <c r="J34" s="51">
        <f t="shared" si="1"/>
        <v>3124.4404332129966</v>
      </c>
      <c r="K34" s="51">
        <v>557</v>
      </c>
      <c r="L34" s="51">
        <v>1128500</v>
      </c>
      <c r="M34" s="51">
        <v>106964036.33</v>
      </c>
      <c r="N34" s="51">
        <v>98130143</v>
      </c>
      <c r="O34" s="75">
        <f t="shared" si="2"/>
        <v>0.91741249084181786</v>
      </c>
      <c r="P34" s="72">
        <f t="shared" si="3"/>
        <v>0.95750143104203955</v>
      </c>
      <c r="Q34" s="61">
        <v>7285144</v>
      </c>
      <c r="R34" s="60">
        <v>348165</v>
      </c>
      <c r="S34" s="60">
        <v>6936979</v>
      </c>
      <c r="T34" s="28">
        <f t="shared" si="5"/>
        <v>12521.62274368231</v>
      </c>
      <c r="U34" s="27">
        <f t="shared" si="6"/>
        <v>7.069162224699907E-2</v>
      </c>
    </row>
    <row r="35" spans="1:21" ht="10.5" customHeight="1">
      <c r="A35" s="8" t="s">
        <v>4</v>
      </c>
      <c r="B35" s="93">
        <v>7550</v>
      </c>
      <c r="C35" s="89">
        <v>388175874</v>
      </c>
      <c r="D35" s="51">
        <f t="shared" si="4"/>
        <v>471659.62818955042</v>
      </c>
      <c r="E35" s="51">
        <v>18808370</v>
      </c>
      <c r="F35" s="51">
        <v>16880471</v>
      </c>
      <c r="G35" s="51">
        <v>823</v>
      </c>
      <c r="H35" s="72">
        <f t="shared" si="0"/>
        <v>0.1090066225165563</v>
      </c>
      <c r="I35" s="60">
        <v>2580171</v>
      </c>
      <c r="J35" s="51">
        <f t="shared" si="1"/>
        <v>3135.0801944106925</v>
      </c>
      <c r="K35" s="51">
        <v>837</v>
      </c>
      <c r="L35" s="51">
        <v>1694000</v>
      </c>
      <c r="M35" s="51">
        <v>385829602</v>
      </c>
      <c r="N35" s="51">
        <v>361576919</v>
      </c>
      <c r="O35" s="75">
        <f t="shared" si="2"/>
        <v>0.93714146640308849</v>
      </c>
      <c r="P35" s="79">
        <f t="shared" si="3"/>
        <v>0.99395564702199912</v>
      </c>
      <c r="Q35" s="61">
        <v>27546938</v>
      </c>
      <c r="R35" s="60">
        <v>2648639</v>
      </c>
      <c r="S35" s="60">
        <v>24898299</v>
      </c>
      <c r="T35" s="28">
        <f t="shared" si="5"/>
        <v>30253.097205346294</v>
      </c>
      <c r="U35" s="27">
        <f t="shared" si="6"/>
        <v>6.8860310743452072E-2</v>
      </c>
    </row>
    <row r="36" spans="1:21" ht="10.5" customHeight="1" thickBot="1">
      <c r="A36" s="24" t="s">
        <v>1</v>
      </c>
      <c r="B36" s="98">
        <f t="shared" ref="B36:S36" si="7">SUM(B13:B35)</f>
        <v>1793399</v>
      </c>
      <c r="C36" s="90">
        <f t="shared" si="7"/>
        <v>25358680086.370007</v>
      </c>
      <c r="D36" s="82">
        <f t="shared" si="4"/>
        <v>20912.650574278414</v>
      </c>
      <c r="E36" s="30">
        <f t="shared" si="7"/>
        <v>268020993.5</v>
      </c>
      <c r="F36" s="30">
        <f t="shared" si="7"/>
        <v>2390521282.96</v>
      </c>
      <c r="G36" s="30">
        <f t="shared" si="7"/>
        <v>1212600</v>
      </c>
      <c r="H36" s="73">
        <f t="shared" si="0"/>
        <v>0.67614624520254551</v>
      </c>
      <c r="I36" s="30">
        <f t="shared" si="7"/>
        <v>3631446286.9300003</v>
      </c>
      <c r="J36" s="30">
        <f t="shared" si="1"/>
        <v>2994.7602564159661</v>
      </c>
      <c r="K36" s="30">
        <f>SUM(K13:K35)</f>
        <v>1116320</v>
      </c>
      <c r="L36" s="30">
        <f>SUM(L13:L35)</f>
        <v>2778492016.0500002</v>
      </c>
      <c r="M36" s="30">
        <f t="shared" si="7"/>
        <v>16826241493.93</v>
      </c>
      <c r="N36" s="30">
        <f t="shared" si="7"/>
        <v>15116679817</v>
      </c>
      <c r="O36" s="73">
        <f t="shared" si="2"/>
        <v>0.89839907637444061</v>
      </c>
      <c r="P36" s="73">
        <f t="shared" si="3"/>
        <v>0.66352986183117268</v>
      </c>
      <c r="Q36" s="30">
        <f t="shared" si="7"/>
        <v>1049314133</v>
      </c>
      <c r="R36" s="30">
        <f t="shared" si="7"/>
        <v>32739437.75</v>
      </c>
      <c r="S36" s="30">
        <f t="shared" si="7"/>
        <v>1016574695.25</v>
      </c>
      <c r="T36" s="31">
        <f t="shared" si="5"/>
        <v>838.34297810489852</v>
      </c>
      <c r="U36" s="32">
        <f>S36/SUM(N14:N35)</f>
        <v>6.3165669647195249E-2</v>
      </c>
    </row>
    <row r="37" spans="1:21" ht="11.25" customHeight="1" thickBot="1">
      <c r="A37" s="42" t="s">
        <v>130</v>
      </c>
      <c r="B37" s="91"/>
      <c r="C37" s="46"/>
      <c r="D37" s="46"/>
      <c r="E37" s="46"/>
      <c r="F37" s="46"/>
      <c r="G37" s="46"/>
      <c r="H37" s="46"/>
      <c r="I37" s="47" t="s">
        <v>16</v>
      </c>
      <c r="J37" s="47"/>
      <c r="K37" s="47"/>
      <c r="L37" s="48"/>
      <c r="M37" s="48"/>
      <c r="N37" s="49"/>
      <c r="O37" s="49"/>
      <c r="P37" s="49"/>
      <c r="Q37" s="46"/>
      <c r="R37" s="50"/>
      <c r="S37" s="50"/>
      <c r="T37" s="42"/>
      <c r="U37" s="42"/>
    </row>
    <row r="38" spans="1:21" ht="10.5" customHeight="1">
      <c r="A38" s="2" t="s">
        <v>5</v>
      </c>
      <c r="B38" s="96">
        <v>38034</v>
      </c>
      <c r="C38" s="94">
        <v>-394791974</v>
      </c>
      <c r="D38" s="62">
        <f t="shared" ref="D38:D56" si="8">C38/G38</f>
        <v>-16046.497337723042</v>
      </c>
      <c r="E38" s="36">
        <v>160281231</v>
      </c>
      <c r="F38" s="36">
        <v>24528639</v>
      </c>
      <c r="G38" s="36">
        <v>24603</v>
      </c>
      <c r="H38" s="71">
        <f t="shared" ref="H38:H56" si="9">G38/B38</f>
        <v>0.64686859126045115</v>
      </c>
      <c r="I38" s="33">
        <v>49401260</v>
      </c>
      <c r="J38" s="51">
        <f t="shared" ref="J38:J56" si="10">I38/G38</f>
        <v>2007.9364305166037</v>
      </c>
      <c r="K38" s="36">
        <v>21957</v>
      </c>
      <c r="L38" s="36">
        <v>37016662</v>
      </c>
      <c r="M38" s="62">
        <v>-345457304</v>
      </c>
      <c r="N38" s="62">
        <v>-269034052</v>
      </c>
      <c r="O38" s="77">
        <f t="shared" ref="O38:O56" si="11">N38/M38</f>
        <v>0.77877656336946344</v>
      </c>
      <c r="P38" s="77">
        <f t="shared" ref="P38:P56" si="12">M38/C38</f>
        <v>0.87503628936488964</v>
      </c>
      <c r="Q38" s="36">
        <v>176749</v>
      </c>
      <c r="R38" s="36">
        <v>7534</v>
      </c>
      <c r="S38" s="36">
        <v>169215</v>
      </c>
      <c r="T38" s="63">
        <f t="shared" ref="T38:T56" si="13">S38/G38</f>
        <v>6.8778197780758443</v>
      </c>
      <c r="U38" s="37">
        <f t="shared" ref="U38:U57" si="14">S38/C38</f>
        <v>-4.2861813599077877E-4</v>
      </c>
    </row>
    <row r="39" spans="1:21" ht="10.5" customHeight="1">
      <c r="A39" s="12" t="s">
        <v>72</v>
      </c>
      <c r="B39" s="97">
        <v>183211</v>
      </c>
      <c r="C39" s="95">
        <v>332978681.18000001</v>
      </c>
      <c r="D39" s="36">
        <f t="shared" si="8"/>
        <v>2248.3519887372636</v>
      </c>
      <c r="E39" s="36">
        <v>11843232</v>
      </c>
      <c r="F39" s="36">
        <v>39573780</v>
      </c>
      <c r="G39" s="36">
        <v>148099</v>
      </c>
      <c r="H39" s="72">
        <f t="shared" si="9"/>
        <v>0.80835211859549916</v>
      </c>
      <c r="I39" s="51">
        <v>384582997.93000001</v>
      </c>
      <c r="J39" s="51">
        <f t="shared" si="10"/>
        <v>2596.7967233404684</v>
      </c>
      <c r="K39" s="36">
        <v>67976</v>
      </c>
      <c r="L39" s="36">
        <v>175117154</v>
      </c>
      <c r="M39" s="62">
        <v>-254452018.75</v>
      </c>
      <c r="N39" s="62">
        <v>-251608401</v>
      </c>
      <c r="O39" s="75">
        <f t="shared" si="11"/>
        <v>0.98882454238732587</v>
      </c>
      <c r="P39" s="77">
        <f t="shared" si="12"/>
        <v>-0.76416909889930629</v>
      </c>
      <c r="Q39" s="36">
        <v>1349452</v>
      </c>
      <c r="R39" s="36">
        <v>55231</v>
      </c>
      <c r="S39" s="36">
        <v>1294221</v>
      </c>
      <c r="T39" s="38">
        <f t="shared" si="13"/>
        <v>8.7388908770484601</v>
      </c>
      <c r="U39" s="37">
        <f t="shared" si="14"/>
        <v>3.8867983842496398E-3</v>
      </c>
    </row>
    <row r="40" spans="1:21" ht="10.5" customHeight="1">
      <c r="A40" s="12" t="s">
        <v>73</v>
      </c>
      <c r="B40" s="97">
        <v>299995</v>
      </c>
      <c r="C40" s="95">
        <v>1760437924.7999997</v>
      </c>
      <c r="D40" s="36">
        <f t="shared" si="8"/>
        <v>6961.0591020885877</v>
      </c>
      <c r="E40" s="36">
        <v>18200456</v>
      </c>
      <c r="F40" s="36">
        <v>171914803.21000001</v>
      </c>
      <c r="G40" s="36">
        <v>252898</v>
      </c>
      <c r="H40" s="72">
        <f t="shared" si="9"/>
        <v>0.84300738345639092</v>
      </c>
      <c r="I40" s="51">
        <v>769858072</v>
      </c>
      <c r="J40" s="51">
        <f t="shared" si="10"/>
        <v>3044.1445642116582</v>
      </c>
      <c r="K40" s="36">
        <v>197178</v>
      </c>
      <c r="L40" s="36">
        <v>499578078.05000001</v>
      </c>
      <c r="M40" s="36">
        <v>337287427.53999996</v>
      </c>
      <c r="N40" s="36">
        <v>317085922</v>
      </c>
      <c r="O40" s="75">
        <f t="shared" si="11"/>
        <v>0.9401059633697606</v>
      </c>
      <c r="P40" s="77">
        <f t="shared" si="12"/>
        <v>0.1915929115071289</v>
      </c>
      <c r="Q40" s="36">
        <v>29361265</v>
      </c>
      <c r="R40" s="36">
        <v>1998572</v>
      </c>
      <c r="S40" s="36">
        <v>27362693</v>
      </c>
      <c r="T40" s="38">
        <f t="shared" si="13"/>
        <v>108.19655750539744</v>
      </c>
      <c r="U40" s="37">
        <f t="shared" si="14"/>
        <v>1.5543117206537475E-2</v>
      </c>
    </row>
    <row r="41" spans="1:21" ht="10.5" customHeight="1">
      <c r="A41" s="12" t="s">
        <v>64</v>
      </c>
      <c r="B41" s="97">
        <v>211330</v>
      </c>
      <c r="C41" s="95">
        <v>2146952126.3299999</v>
      </c>
      <c r="D41" s="36">
        <f t="shared" si="8"/>
        <v>12397.801759695561</v>
      </c>
      <c r="E41" s="36">
        <v>6080917.5</v>
      </c>
      <c r="F41" s="36">
        <v>215540941.10000002</v>
      </c>
      <c r="G41" s="36">
        <v>173172</v>
      </c>
      <c r="H41" s="72">
        <f t="shared" si="9"/>
        <v>0.81943879240997497</v>
      </c>
      <c r="I41" s="51">
        <v>535015242</v>
      </c>
      <c r="J41" s="51">
        <f t="shared" si="10"/>
        <v>3089.5020095627469</v>
      </c>
      <c r="K41" s="36">
        <v>178979</v>
      </c>
      <c r="L41" s="36">
        <v>451370424</v>
      </c>
      <c r="M41" s="36">
        <v>951106436.7299999</v>
      </c>
      <c r="N41" s="36">
        <v>902010741</v>
      </c>
      <c r="O41" s="75">
        <f t="shared" si="11"/>
        <v>0.94838044004959543</v>
      </c>
      <c r="P41" s="77">
        <f t="shared" si="12"/>
        <v>0.44300309497623558</v>
      </c>
      <c r="Q41" s="36">
        <v>59486199</v>
      </c>
      <c r="R41" s="36">
        <v>4224635</v>
      </c>
      <c r="S41" s="36">
        <v>55261564</v>
      </c>
      <c r="T41" s="38">
        <f t="shared" si="13"/>
        <v>319.11373663178807</v>
      </c>
      <c r="U41" s="37">
        <f t="shared" si="14"/>
        <v>2.5739541800805833E-2</v>
      </c>
    </row>
    <row r="42" spans="1:21" ht="10.5" customHeight="1">
      <c r="A42" s="12" t="s">
        <v>63</v>
      </c>
      <c r="B42" s="97">
        <v>167871</v>
      </c>
      <c r="C42" s="95">
        <v>2332619963.4900002</v>
      </c>
      <c r="D42" s="36">
        <f t="shared" si="8"/>
        <v>17399.43133817683</v>
      </c>
      <c r="E42" s="36">
        <v>5071454</v>
      </c>
      <c r="F42" s="36">
        <v>188034284.40000001</v>
      </c>
      <c r="G42" s="36">
        <v>134063</v>
      </c>
      <c r="H42" s="72">
        <f t="shared" si="9"/>
        <v>0.79860726391097925</v>
      </c>
      <c r="I42" s="51">
        <v>412516390</v>
      </c>
      <c r="J42" s="51">
        <f t="shared" si="10"/>
        <v>3077.0338572163832</v>
      </c>
      <c r="K42" s="36">
        <v>145351</v>
      </c>
      <c r="L42" s="36">
        <v>366417431</v>
      </c>
      <c r="M42" s="36">
        <v>1370723312.0899999</v>
      </c>
      <c r="N42" s="36">
        <v>1299983759</v>
      </c>
      <c r="O42" s="75">
        <f t="shared" si="11"/>
        <v>0.94839253665122225</v>
      </c>
      <c r="P42" s="77">
        <f t="shared" si="12"/>
        <v>0.58763250488483443</v>
      </c>
      <c r="Q42" s="36">
        <v>81461205</v>
      </c>
      <c r="R42" s="36">
        <v>4163000</v>
      </c>
      <c r="S42" s="36">
        <v>77298205</v>
      </c>
      <c r="T42" s="38">
        <f t="shared" si="13"/>
        <v>576.58119689996499</v>
      </c>
      <c r="U42" s="37">
        <f t="shared" si="14"/>
        <v>3.3137933401010858E-2</v>
      </c>
    </row>
    <row r="43" spans="1:21" ht="10.5" customHeight="1">
      <c r="A43" s="12" t="s">
        <v>62</v>
      </c>
      <c r="B43" s="97">
        <v>141817</v>
      </c>
      <c r="C43" s="95">
        <v>2453857836.3800001</v>
      </c>
      <c r="D43" s="36">
        <f t="shared" si="8"/>
        <v>22395.139556817041</v>
      </c>
      <c r="E43" s="36">
        <v>4327422</v>
      </c>
      <c r="F43" s="36">
        <v>172061030.56</v>
      </c>
      <c r="G43" s="36">
        <v>109571</v>
      </c>
      <c r="H43" s="72">
        <f t="shared" si="9"/>
        <v>0.77262246416156033</v>
      </c>
      <c r="I43" s="51">
        <v>335828510</v>
      </c>
      <c r="J43" s="51">
        <f t="shared" si="10"/>
        <v>3064.9397194513149</v>
      </c>
      <c r="K43" s="36">
        <v>119079</v>
      </c>
      <c r="L43" s="36">
        <v>299815927</v>
      </c>
      <c r="M43" s="36">
        <v>1650479790.8200002</v>
      </c>
      <c r="N43" s="36">
        <v>1566670540</v>
      </c>
      <c r="O43" s="75">
        <f t="shared" si="11"/>
        <v>0.94922128020824681</v>
      </c>
      <c r="P43" s="77">
        <f t="shared" si="12"/>
        <v>0.67260611692763517</v>
      </c>
      <c r="Q43" s="36">
        <v>99383219</v>
      </c>
      <c r="R43" s="36">
        <v>3432741</v>
      </c>
      <c r="S43" s="36">
        <v>95950478</v>
      </c>
      <c r="T43" s="38">
        <f t="shared" si="13"/>
        <v>875.69227259037518</v>
      </c>
      <c r="U43" s="37">
        <f t="shared" si="14"/>
        <v>3.9101889513513476E-2</v>
      </c>
    </row>
    <row r="44" spans="1:21" ht="10.5" customHeight="1">
      <c r="A44" s="12" t="s">
        <v>61</v>
      </c>
      <c r="B44" s="97">
        <v>123208</v>
      </c>
      <c r="C44" s="95">
        <v>2465302740.3800001</v>
      </c>
      <c r="D44" s="36">
        <f t="shared" si="8"/>
        <v>27427.603804681592</v>
      </c>
      <c r="E44" s="36">
        <v>3679642</v>
      </c>
      <c r="F44" s="36">
        <v>174033695.93000001</v>
      </c>
      <c r="G44" s="36">
        <v>89884</v>
      </c>
      <c r="H44" s="72">
        <f t="shared" si="9"/>
        <v>0.72953054996428801</v>
      </c>
      <c r="I44" s="51">
        <v>275724020</v>
      </c>
      <c r="J44" s="51">
        <f t="shared" si="10"/>
        <v>3067.5539584353164</v>
      </c>
      <c r="K44" s="36">
        <v>96867</v>
      </c>
      <c r="L44" s="36">
        <v>244229033</v>
      </c>
      <c r="M44" s="36">
        <v>1774995633.45</v>
      </c>
      <c r="N44" s="36">
        <v>1688916933</v>
      </c>
      <c r="O44" s="75">
        <f t="shared" si="11"/>
        <v>0.95150483819349363</v>
      </c>
      <c r="P44" s="77">
        <f t="shared" si="12"/>
        <v>0.71999093838528061</v>
      </c>
      <c r="Q44" s="36">
        <v>109461790</v>
      </c>
      <c r="R44" s="36">
        <v>2766450</v>
      </c>
      <c r="S44" s="36">
        <v>106695340</v>
      </c>
      <c r="T44" s="38">
        <f t="shared" si="13"/>
        <v>1187.0337323661608</v>
      </c>
      <c r="U44" s="37">
        <f t="shared" si="14"/>
        <v>4.3278798279984897E-2</v>
      </c>
    </row>
    <row r="45" spans="1:21" ht="10.5" customHeight="1">
      <c r="A45" s="12" t="s">
        <v>60</v>
      </c>
      <c r="B45" s="97">
        <v>195860</v>
      </c>
      <c r="C45" s="95">
        <v>4358390056.0100002</v>
      </c>
      <c r="D45" s="36">
        <f t="shared" si="8"/>
        <v>34485.844946353121</v>
      </c>
      <c r="E45" s="36">
        <v>6185451</v>
      </c>
      <c r="F45" s="36">
        <v>309942465.36000001</v>
      </c>
      <c r="G45" s="36">
        <v>126382</v>
      </c>
      <c r="H45" s="72">
        <f t="shared" si="9"/>
        <v>0.64526702746859999</v>
      </c>
      <c r="I45" s="51">
        <v>387394115</v>
      </c>
      <c r="J45" s="51">
        <f t="shared" si="10"/>
        <v>3065.2633682011679</v>
      </c>
      <c r="K45" s="36">
        <v>132309</v>
      </c>
      <c r="L45" s="36">
        <v>334064490</v>
      </c>
      <c r="M45" s="36">
        <v>3333174436.6499996</v>
      </c>
      <c r="N45" s="36">
        <v>3169413726</v>
      </c>
      <c r="O45" s="75">
        <f t="shared" si="11"/>
        <v>0.95086944480031865</v>
      </c>
      <c r="P45" s="77">
        <f t="shared" si="12"/>
        <v>0.76477194418469274</v>
      </c>
      <c r="Q45" s="36">
        <v>209153594</v>
      </c>
      <c r="R45" s="36">
        <v>4091107</v>
      </c>
      <c r="S45" s="36">
        <v>205062487</v>
      </c>
      <c r="T45" s="38">
        <f t="shared" si="13"/>
        <v>1622.560863097593</v>
      </c>
      <c r="U45" s="37">
        <f t="shared" si="14"/>
        <v>4.7050053887955523E-2</v>
      </c>
    </row>
    <row r="46" spans="1:21" ht="10.5" customHeight="1">
      <c r="A46" s="12" t="s">
        <v>59</v>
      </c>
      <c r="B46" s="97">
        <v>133320</v>
      </c>
      <c r="C46" s="95">
        <v>3015319983.48</v>
      </c>
      <c r="D46" s="36">
        <f t="shared" si="8"/>
        <v>44519.053069938433</v>
      </c>
      <c r="E46" s="36">
        <v>6064880</v>
      </c>
      <c r="F46" s="36">
        <v>288690384</v>
      </c>
      <c r="G46" s="36">
        <v>67731</v>
      </c>
      <c r="H46" s="72">
        <f t="shared" si="9"/>
        <v>0.50803330333033303</v>
      </c>
      <c r="I46" s="51">
        <v>209589919</v>
      </c>
      <c r="J46" s="51">
        <f t="shared" si="10"/>
        <v>3094.4459553232641</v>
      </c>
      <c r="K46" s="36">
        <v>69439</v>
      </c>
      <c r="L46" s="36">
        <v>175584271</v>
      </c>
      <c r="M46" s="36">
        <v>2347520289.48</v>
      </c>
      <c r="N46" s="36">
        <v>2195753850</v>
      </c>
      <c r="O46" s="75">
        <f t="shared" si="11"/>
        <v>0.93535031830816773</v>
      </c>
      <c r="P46" s="77">
        <f t="shared" si="12"/>
        <v>0.77853106878916112</v>
      </c>
      <c r="Q46" s="36">
        <v>147089246</v>
      </c>
      <c r="R46" s="36">
        <v>2835703.75</v>
      </c>
      <c r="S46" s="36">
        <v>144253542.25</v>
      </c>
      <c r="T46" s="38">
        <f t="shared" si="13"/>
        <v>2129.8008629726419</v>
      </c>
      <c r="U46" s="37">
        <f t="shared" si="14"/>
        <v>4.7840210339307361E-2</v>
      </c>
    </row>
    <row r="47" spans="1:21" ht="10.5" customHeight="1">
      <c r="A47" s="12" t="s">
        <v>58</v>
      </c>
      <c r="B47" s="97">
        <v>89928</v>
      </c>
      <c r="C47" s="95">
        <v>1971209479.6799998</v>
      </c>
      <c r="D47" s="36">
        <f t="shared" si="8"/>
        <v>54499.971790207077</v>
      </c>
      <c r="E47" s="36">
        <v>7021865</v>
      </c>
      <c r="F47" s="36">
        <v>254425831</v>
      </c>
      <c r="G47" s="36">
        <v>36169</v>
      </c>
      <c r="H47" s="72">
        <f t="shared" si="9"/>
        <v>0.40219953740770392</v>
      </c>
      <c r="I47" s="51">
        <v>113356347</v>
      </c>
      <c r="J47" s="51">
        <f t="shared" si="10"/>
        <v>3134.0746772097655</v>
      </c>
      <c r="K47" s="36">
        <v>36756</v>
      </c>
      <c r="L47" s="36">
        <v>92985069</v>
      </c>
      <c r="M47" s="36">
        <v>1517464097.6799998</v>
      </c>
      <c r="N47" s="36">
        <v>1385014816</v>
      </c>
      <c r="O47" s="75">
        <f t="shared" si="11"/>
        <v>0.91271669498968899</v>
      </c>
      <c r="P47" s="77">
        <f t="shared" si="12"/>
        <v>0.76981371757929062</v>
      </c>
      <c r="Q47" s="36">
        <v>93538759</v>
      </c>
      <c r="R47" s="36">
        <v>1958894</v>
      </c>
      <c r="S47" s="36">
        <v>91579865</v>
      </c>
      <c r="T47" s="38">
        <f t="shared" si="13"/>
        <v>2531.9988111366088</v>
      </c>
      <c r="U47" s="37">
        <f t="shared" si="14"/>
        <v>4.6458717829860885E-2</v>
      </c>
    </row>
    <row r="48" spans="1:21" ht="10.5" customHeight="1">
      <c r="A48" s="12" t="s">
        <v>57</v>
      </c>
      <c r="B48" s="97">
        <v>58806</v>
      </c>
      <c r="C48" s="95">
        <v>1263030087</v>
      </c>
      <c r="D48" s="36">
        <f t="shared" si="8"/>
        <v>64496.251187254253</v>
      </c>
      <c r="E48" s="36">
        <v>4664182</v>
      </c>
      <c r="F48" s="36">
        <v>172590844</v>
      </c>
      <c r="G48" s="36">
        <v>19583</v>
      </c>
      <c r="H48" s="72">
        <f t="shared" si="9"/>
        <v>0.33301023705064109</v>
      </c>
      <c r="I48" s="51">
        <v>61917933</v>
      </c>
      <c r="J48" s="51">
        <f t="shared" si="10"/>
        <v>3161.8206097125058</v>
      </c>
      <c r="K48" s="36">
        <v>19803</v>
      </c>
      <c r="L48" s="36">
        <v>40199185</v>
      </c>
      <c r="M48" s="36">
        <v>992986307</v>
      </c>
      <c r="N48" s="36">
        <v>880604576</v>
      </c>
      <c r="O48" s="75">
        <f t="shared" si="11"/>
        <v>0.88682449072281111</v>
      </c>
      <c r="P48" s="77">
        <f t="shared" si="12"/>
        <v>0.78619370767214347</v>
      </c>
      <c r="Q48" s="36">
        <v>59748725</v>
      </c>
      <c r="R48" s="36">
        <v>1194028</v>
      </c>
      <c r="S48" s="36">
        <v>58554697</v>
      </c>
      <c r="T48" s="38">
        <f t="shared" si="13"/>
        <v>2990.0779757953328</v>
      </c>
      <c r="U48" s="37">
        <f t="shared" si="14"/>
        <v>4.6360492598463331E-2</v>
      </c>
    </row>
    <row r="49" spans="1:21" ht="10.5" customHeight="1">
      <c r="A49" s="12" t="s">
        <v>56</v>
      </c>
      <c r="B49" s="97">
        <v>38838</v>
      </c>
      <c r="C49" s="95">
        <v>808741638.97000003</v>
      </c>
      <c r="D49" s="36">
        <f t="shared" si="8"/>
        <v>74579.642103467355</v>
      </c>
      <c r="E49" s="36">
        <v>3494901</v>
      </c>
      <c r="F49" s="36">
        <v>104937395</v>
      </c>
      <c r="G49" s="36">
        <v>10844</v>
      </c>
      <c r="H49" s="72">
        <f t="shared" si="9"/>
        <v>0.27921108193006849</v>
      </c>
      <c r="I49" s="51">
        <v>34352628</v>
      </c>
      <c r="J49" s="51">
        <f t="shared" si="10"/>
        <v>3167.8926595352268</v>
      </c>
      <c r="K49" s="36">
        <v>10907</v>
      </c>
      <c r="L49" s="36">
        <v>22181346</v>
      </c>
      <c r="M49" s="36">
        <v>650765170.97000003</v>
      </c>
      <c r="N49" s="36">
        <v>564097625</v>
      </c>
      <c r="O49" s="75">
        <f t="shared" si="11"/>
        <v>0.86682208907889546</v>
      </c>
      <c r="P49" s="77">
        <f t="shared" si="12"/>
        <v>0.80466386248988464</v>
      </c>
      <c r="Q49" s="36">
        <v>38780742</v>
      </c>
      <c r="R49" s="36">
        <v>846876</v>
      </c>
      <c r="S49" s="36">
        <v>37933866</v>
      </c>
      <c r="T49" s="38">
        <f t="shared" si="13"/>
        <v>3498.1433050534856</v>
      </c>
      <c r="U49" s="37">
        <f t="shared" si="14"/>
        <v>4.6904801449708891E-2</v>
      </c>
    </row>
    <row r="50" spans="1:21" ht="10.5" customHeight="1">
      <c r="A50" s="12" t="s">
        <v>55</v>
      </c>
      <c r="B50" s="97">
        <v>26261</v>
      </c>
      <c r="C50" s="95">
        <v>528107600</v>
      </c>
      <c r="D50" s="36">
        <f t="shared" si="8"/>
        <v>84524.263764404604</v>
      </c>
      <c r="E50" s="36">
        <v>2551557</v>
      </c>
      <c r="F50" s="36">
        <v>67996979</v>
      </c>
      <c r="G50" s="36">
        <v>6248</v>
      </c>
      <c r="H50" s="72">
        <f t="shared" si="9"/>
        <v>0.2379193480827082</v>
      </c>
      <c r="I50" s="51">
        <v>19816371</v>
      </c>
      <c r="J50" s="51">
        <f t="shared" si="10"/>
        <v>3171.6342829705504</v>
      </c>
      <c r="K50" s="36">
        <v>6297</v>
      </c>
      <c r="L50" s="36">
        <v>12792035</v>
      </c>
      <c r="M50" s="36">
        <v>430053772</v>
      </c>
      <c r="N50" s="36">
        <v>360596387</v>
      </c>
      <c r="O50" s="75">
        <f t="shared" si="11"/>
        <v>0.83849139451333543</v>
      </c>
      <c r="P50" s="77">
        <f t="shared" si="12"/>
        <v>0.81432982975439094</v>
      </c>
      <c r="Q50" s="36">
        <v>25071966</v>
      </c>
      <c r="R50" s="36">
        <v>516015</v>
      </c>
      <c r="S50" s="36">
        <v>24555951</v>
      </c>
      <c r="T50" s="38">
        <f t="shared" si="13"/>
        <v>3930.2098271446862</v>
      </c>
      <c r="U50" s="37">
        <f t="shared" si="14"/>
        <v>4.6498007224285355E-2</v>
      </c>
    </row>
    <row r="51" spans="1:21" ht="10.5" customHeight="1">
      <c r="A51" s="12" t="s">
        <v>54</v>
      </c>
      <c r="B51" s="97">
        <v>17952</v>
      </c>
      <c r="C51" s="95">
        <v>347073668</v>
      </c>
      <c r="D51" s="36">
        <f t="shared" si="8"/>
        <v>94493.239313912331</v>
      </c>
      <c r="E51" s="36">
        <v>1451153</v>
      </c>
      <c r="F51" s="36">
        <v>45132934</v>
      </c>
      <c r="G51" s="36">
        <v>3673</v>
      </c>
      <c r="H51" s="72">
        <f t="shared" si="9"/>
        <v>0.20460115864527628</v>
      </c>
      <c r="I51" s="51">
        <v>11652034</v>
      </c>
      <c r="J51" s="51">
        <f t="shared" si="10"/>
        <v>3172.34794445957</v>
      </c>
      <c r="K51" s="36">
        <v>3669</v>
      </c>
      <c r="L51" s="36">
        <v>7450252</v>
      </c>
      <c r="M51" s="36">
        <v>284289601</v>
      </c>
      <c r="N51" s="36">
        <v>231174311</v>
      </c>
      <c r="O51" s="75">
        <f t="shared" si="11"/>
        <v>0.81316485086628265</v>
      </c>
      <c r="P51" s="77">
        <f t="shared" si="12"/>
        <v>0.81910449340109548</v>
      </c>
      <c r="Q51" s="36">
        <v>16225039</v>
      </c>
      <c r="R51" s="36">
        <v>337140</v>
      </c>
      <c r="S51" s="36">
        <v>15887899</v>
      </c>
      <c r="T51" s="38">
        <f t="shared" si="13"/>
        <v>4325.5918867410837</v>
      </c>
      <c r="U51" s="37">
        <f t="shared" si="14"/>
        <v>4.5776734062118477E-2</v>
      </c>
    </row>
    <row r="52" spans="1:21" ht="10.5" customHeight="1">
      <c r="A52" s="12" t="s">
        <v>53</v>
      </c>
      <c r="B52" s="97">
        <v>38522</v>
      </c>
      <c r="C52" s="95">
        <v>767276707.34000003</v>
      </c>
      <c r="D52" s="36">
        <f t="shared" si="8"/>
        <v>118315.60637471087</v>
      </c>
      <c r="E52" s="36">
        <v>7373698</v>
      </c>
      <c r="F52" s="36">
        <v>94089809</v>
      </c>
      <c r="G52" s="36">
        <v>6485</v>
      </c>
      <c r="H52" s="72">
        <f t="shared" si="9"/>
        <v>0.16834536109236281</v>
      </c>
      <c r="I52" s="51">
        <v>20453749</v>
      </c>
      <c r="J52" s="51">
        <f t="shared" si="10"/>
        <v>3154.0090979182728</v>
      </c>
      <c r="K52" s="36">
        <v>6524</v>
      </c>
      <c r="L52" s="36">
        <v>13170409</v>
      </c>
      <c r="M52" s="36">
        <v>646936438.34000003</v>
      </c>
      <c r="N52" s="36">
        <v>510077171</v>
      </c>
      <c r="O52" s="75">
        <f t="shared" si="11"/>
        <v>0.78845021051654984</v>
      </c>
      <c r="P52" s="77">
        <f t="shared" si="12"/>
        <v>0.84315923075887911</v>
      </c>
      <c r="Q52" s="36">
        <v>36544108</v>
      </c>
      <c r="R52" s="36">
        <v>1043834</v>
      </c>
      <c r="S52" s="36">
        <v>35500274</v>
      </c>
      <c r="T52" s="38">
        <f t="shared" si="13"/>
        <v>5474.2134155744025</v>
      </c>
      <c r="U52" s="37">
        <f t="shared" si="14"/>
        <v>4.6267889615823975E-2</v>
      </c>
    </row>
    <row r="53" spans="1:21" ht="10.5" customHeight="1">
      <c r="A53" s="12" t="s">
        <v>52</v>
      </c>
      <c r="B53" s="97">
        <v>11464</v>
      </c>
      <c r="C53" s="95">
        <v>259762376.33000001</v>
      </c>
      <c r="D53" s="36">
        <f t="shared" si="8"/>
        <v>171008.80601053324</v>
      </c>
      <c r="E53" s="36">
        <v>3424487</v>
      </c>
      <c r="F53" s="36">
        <v>25713494</v>
      </c>
      <c r="G53" s="36">
        <v>1519</v>
      </c>
      <c r="H53" s="72">
        <f t="shared" si="9"/>
        <v>0.13250174459176553</v>
      </c>
      <c r="I53" s="51">
        <v>4792703</v>
      </c>
      <c r="J53" s="51">
        <f t="shared" si="10"/>
        <v>3155.169848584595</v>
      </c>
      <c r="K53" s="36">
        <v>1527</v>
      </c>
      <c r="L53" s="36">
        <v>3090750</v>
      </c>
      <c r="M53" s="36">
        <v>229589916.33000001</v>
      </c>
      <c r="N53" s="36">
        <v>166779977</v>
      </c>
      <c r="O53" s="75">
        <f t="shared" si="11"/>
        <v>0.72642553151280198</v>
      </c>
      <c r="P53" s="77">
        <f t="shared" si="12"/>
        <v>0.883845919388768</v>
      </c>
      <c r="Q53" s="36">
        <v>12239849</v>
      </c>
      <c r="R53" s="36">
        <v>513428</v>
      </c>
      <c r="S53" s="36">
        <v>11726421</v>
      </c>
      <c r="T53" s="38">
        <f t="shared" si="13"/>
        <v>7719.8294930875572</v>
      </c>
      <c r="U53" s="37">
        <f t="shared" si="14"/>
        <v>4.5142876985013604E-2</v>
      </c>
    </row>
    <row r="54" spans="1:21" ht="10.5" customHeight="1">
      <c r="A54" s="12" t="s">
        <v>51</v>
      </c>
      <c r="B54" s="97">
        <v>11866</v>
      </c>
      <c r="C54" s="95">
        <v>362075879</v>
      </c>
      <c r="D54" s="36">
        <f t="shared" si="8"/>
        <v>287818.66375198727</v>
      </c>
      <c r="E54" s="36">
        <v>6606827</v>
      </c>
      <c r="F54" s="36">
        <v>27047557.399999999</v>
      </c>
      <c r="G54" s="36">
        <v>1258</v>
      </c>
      <c r="H54" s="72">
        <f t="shared" si="9"/>
        <v>0.10601719197707736</v>
      </c>
      <c r="I54" s="51">
        <v>3905627</v>
      </c>
      <c r="J54" s="51">
        <f t="shared" si="10"/>
        <v>3104.6319554848965</v>
      </c>
      <c r="K54" s="36">
        <v>1274</v>
      </c>
      <c r="L54" s="36">
        <v>2575500</v>
      </c>
      <c r="M54" s="36">
        <v>335154021.60000002</v>
      </c>
      <c r="N54" s="36">
        <v>213608593</v>
      </c>
      <c r="O54" s="75">
        <f t="shared" si="11"/>
        <v>0.63734456170404485</v>
      </c>
      <c r="P54" s="77">
        <f t="shared" si="12"/>
        <v>0.92564581359477971</v>
      </c>
      <c r="Q54" s="36">
        <v>16011313</v>
      </c>
      <c r="R54" s="36">
        <v>989462</v>
      </c>
      <c r="S54" s="36">
        <v>15021851</v>
      </c>
      <c r="T54" s="38">
        <f t="shared" si="13"/>
        <v>11941.058028616852</v>
      </c>
      <c r="U54" s="37">
        <f t="shared" si="14"/>
        <v>4.1488129619371858E-2</v>
      </c>
    </row>
    <row r="55" spans="1:21" ht="10.5" customHeight="1">
      <c r="A55" s="12" t="s">
        <v>50</v>
      </c>
      <c r="B55" s="97">
        <v>2695</v>
      </c>
      <c r="C55" s="95">
        <v>172256364</v>
      </c>
      <c r="D55" s="36">
        <f t="shared" si="8"/>
        <v>680855.19367588928</v>
      </c>
      <c r="E55" s="36">
        <v>3641374</v>
      </c>
      <c r="F55" s="36">
        <v>6828788</v>
      </c>
      <c r="G55" s="36">
        <v>253</v>
      </c>
      <c r="H55" s="72">
        <f t="shared" si="9"/>
        <v>9.3877551020408165E-2</v>
      </c>
      <c r="I55" s="51">
        <v>774385</v>
      </c>
      <c r="J55" s="51">
        <f t="shared" si="10"/>
        <v>3060.810276679842</v>
      </c>
      <c r="K55" s="36">
        <v>261</v>
      </c>
      <c r="L55" s="36">
        <v>518000</v>
      </c>
      <c r="M55" s="36">
        <v>167776565</v>
      </c>
      <c r="N55" s="36">
        <v>82122847</v>
      </c>
      <c r="O55" s="75">
        <f t="shared" si="11"/>
        <v>0.48947746069303538</v>
      </c>
      <c r="P55" s="77">
        <f t="shared" si="12"/>
        <v>0.97399341948260332</v>
      </c>
      <c r="Q55" s="36">
        <v>6271532</v>
      </c>
      <c r="R55" s="36">
        <v>790621</v>
      </c>
      <c r="S55" s="36">
        <v>5480911</v>
      </c>
      <c r="T55" s="38">
        <f t="shared" si="13"/>
        <v>21663.679841897232</v>
      </c>
      <c r="U55" s="37">
        <f t="shared" si="14"/>
        <v>3.1818336766936517E-2</v>
      </c>
    </row>
    <row r="56" spans="1:21" ht="10.5" customHeight="1">
      <c r="A56" s="8" t="s">
        <v>15</v>
      </c>
      <c r="B56" s="97">
        <v>2421</v>
      </c>
      <c r="C56" s="95">
        <v>408078948</v>
      </c>
      <c r="D56" s="36">
        <f t="shared" si="8"/>
        <v>2473205.7454545456</v>
      </c>
      <c r="E56" s="36">
        <v>6056264</v>
      </c>
      <c r="F56" s="36">
        <v>7437628</v>
      </c>
      <c r="G56" s="36">
        <v>165</v>
      </c>
      <c r="H56" s="72">
        <f t="shared" si="9"/>
        <v>6.8153655514250316E-2</v>
      </c>
      <c r="I56" s="51">
        <v>513984</v>
      </c>
      <c r="J56" s="51">
        <f t="shared" si="10"/>
        <v>3115.0545454545454</v>
      </c>
      <c r="K56" s="36">
        <v>167</v>
      </c>
      <c r="L56" s="36">
        <v>336000</v>
      </c>
      <c r="M56" s="36">
        <v>405847600</v>
      </c>
      <c r="N56" s="36">
        <v>103410496</v>
      </c>
      <c r="O56" s="75">
        <f t="shared" si="11"/>
        <v>0.25480129979824939</v>
      </c>
      <c r="P56" s="77">
        <f t="shared" si="12"/>
        <v>0.99453206784879278</v>
      </c>
      <c r="Q56" s="36">
        <v>7959381</v>
      </c>
      <c r="R56" s="36">
        <v>974166</v>
      </c>
      <c r="S56" s="36">
        <v>6985215</v>
      </c>
      <c r="T56" s="38">
        <f t="shared" si="13"/>
        <v>42334.63636363636</v>
      </c>
      <c r="U56" s="37">
        <f t="shared" si="14"/>
        <v>1.7117312799973205E-2</v>
      </c>
    </row>
    <row r="57" spans="1:21" ht="10.5" customHeight="1" thickBot="1">
      <c r="A57" s="24" t="s">
        <v>1</v>
      </c>
      <c r="B57" s="98">
        <f>SUM(B38:B56)</f>
        <v>1793399</v>
      </c>
      <c r="C57" s="90">
        <f>SUM(C38:C56)</f>
        <v>25358680086.370007</v>
      </c>
      <c r="D57" s="83">
        <f t="shared" ref="D57" si="15">C57/G57</f>
        <v>20912.650574278414</v>
      </c>
      <c r="E57" s="30">
        <f>SUM(E38:E56)</f>
        <v>268020993.5</v>
      </c>
      <c r="F57" s="30">
        <f t="shared" ref="F57:S57" si="16">SUM(F38:F56)</f>
        <v>2390521282.96</v>
      </c>
      <c r="G57" s="30">
        <f t="shared" si="16"/>
        <v>1212600</v>
      </c>
      <c r="H57" s="73">
        <f t="shared" ref="H57" si="17">G57/B57</f>
        <v>0.67614624520254551</v>
      </c>
      <c r="I57" s="30">
        <f>SUM(I38:I56)</f>
        <v>3631446286.9300003</v>
      </c>
      <c r="J57" s="82">
        <f t="shared" ref="J57" si="18">I57/G57</f>
        <v>2994.7602564159661</v>
      </c>
      <c r="K57" s="30">
        <f t="shared" si="16"/>
        <v>1116320</v>
      </c>
      <c r="L57" s="30">
        <f>SUM(L38:L56)</f>
        <v>2778492016.0500002</v>
      </c>
      <c r="M57" s="30">
        <f t="shared" si="16"/>
        <v>16826241493.929998</v>
      </c>
      <c r="N57" s="30">
        <f t="shared" si="16"/>
        <v>15116679817</v>
      </c>
      <c r="O57" s="80">
        <f t="shared" ref="O57" si="19">N57/M57</f>
        <v>0.89839907637444072</v>
      </c>
      <c r="P57" s="81">
        <f t="shared" ref="P57" si="20">M57/C57</f>
        <v>0.66352986183117257</v>
      </c>
      <c r="Q57" s="30">
        <f t="shared" si="16"/>
        <v>1049314133</v>
      </c>
      <c r="R57" s="30">
        <f t="shared" si="16"/>
        <v>32739437.75</v>
      </c>
      <c r="S57" s="30">
        <f t="shared" si="16"/>
        <v>1016574695.25</v>
      </c>
      <c r="T57" s="64">
        <f t="shared" ref="T57" si="21">S57/G57</f>
        <v>838.34297810489852</v>
      </c>
      <c r="U57" s="34">
        <f t="shared" si="14"/>
        <v>4.0087839421752751E-2</v>
      </c>
    </row>
    <row r="58" spans="1:21" ht="10.5" customHeight="1">
      <c r="A58" s="104" t="s">
        <v>132</v>
      </c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6"/>
      <c r="S58" s="107"/>
      <c r="T58" s="108"/>
      <c r="U58" s="107"/>
    </row>
    <row r="59" spans="1:21" ht="10.5" customHeight="1">
      <c r="A59" s="104" t="s">
        <v>133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6"/>
      <c r="S59" s="107"/>
      <c r="T59" s="108"/>
      <c r="U59" s="107"/>
    </row>
    <row r="60" spans="1:21" ht="10.5" customHeight="1">
      <c r="A60" s="104" t="s">
        <v>113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6"/>
    </row>
    <row r="61" spans="1:21" ht="10.5" customHeight="1">
      <c r="A61" s="104" t="s">
        <v>121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10"/>
      <c r="R61" s="110"/>
      <c r="S61" s="110"/>
      <c r="T61" s="110"/>
      <c r="U61" s="110"/>
    </row>
    <row r="62" spans="1:21" ht="10.5" customHeight="1">
      <c r="A62" s="111" t="s">
        <v>93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0"/>
      <c r="N62" s="110"/>
      <c r="O62" s="110"/>
      <c r="P62" s="110"/>
      <c r="Q62" s="110"/>
      <c r="R62" s="110"/>
      <c r="S62" s="110"/>
      <c r="T62" s="110"/>
      <c r="U62" s="110"/>
    </row>
    <row r="63" spans="1:21" ht="10.5" customHeight="1">
      <c r="A63" s="111" t="s">
        <v>94</v>
      </c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0"/>
      <c r="N63" s="110"/>
      <c r="O63" s="110"/>
      <c r="P63" s="110"/>
      <c r="Q63" s="110"/>
      <c r="R63" s="110"/>
      <c r="S63" s="110"/>
      <c r="T63" s="110"/>
      <c r="U63" s="110"/>
    </row>
    <row r="64" spans="1:21" ht="10.5" customHeight="1">
      <c r="A64" s="111" t="s">
        <v>134</v>
      </c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0"/>
      <c r="N64" s="110"/>
      <c r="O64" s="110"/>
      <c r="P64" s="110"/>
      <c r="Q64" s="110"/>
      <c r="R64" s="110"/>
      <c r="S64" s="110"/>
      <c r="T64" s="110"/>
      <c r="U64" s="110"/>
    </row>
    <row r="65" spans="1:21" ht="10.5" customHeight="1">
      <c r="A65" s="112" t="s">
        <v>127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0"/>
      <c r="N65" s="110"/>
      <c r="O65" s="110"/>
      <c r="P65" s="110"/>
      <c r="Q65" s="110"/>
      <c r="R65" s="110"/>
      <c r="S65" s="110"/>
      <c r="T65" s="110"/>
      <c r="U65" s="110"/>
    </row>
    <row r="66" spans="1:21" ht="10.5" customHeight="1">
      <c r="A66" s="112" t="s">
        <v>96</v>
      </c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0"/>
      <c r="N66" s="110"/>
      <c r="O66" s="110"/>
      <c r="P66" s="110"/>
      <c r="Q66" s="110"/>
      <c r="R66" s="110"/>
      <c r="S66" s="110"/>
      <c r="T66" s="110"/>
      <c r="U66" s="110"/>
    </row>
    <row r="67" spans="1:21" ht="10.5" customHeight="1">
      <c r="A67" s="112" t="s">
        <v>125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0"/>
      <c r="N67" s="110"/>
      <c r="O67" s="110"/>
      <c r="P67" s="110"/>
      <c r="Q67" s="110"/>
      <c r="R67" s="110"/>
      <c r="S67" s="110"/>
      <c r="T67" s="110"/>
      <c r="U67" s="110"/>
    </row>
    <row r="68" spans="1:21" ht="10.5" customHeight="1">
      <c r="A68" s="111" t="s">
        <v>128</v>
      </c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0"/>
      <c r="N68" s="110"/>
      <c r="O68" s="110"/>
      <c r="P68" s="110"/>
      <c r="Q68" s="110"/>
      <c r="R68" s="110"/>
      <c r="S68" s="110"/>
      <c r="T68" s="110"/>
      <c r="U68" s="110"/>
    </row>
    <row r="69" spans="1:21" ht="10.5" customHeight="1"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</row>
  </sheetData>
  <printOptions horizontalCentered="1"/>
  <pageMargins left="0" right="0" top="0.4" bottom="0" header="0" footer="0"/>
  <pageSetup scale="78" orientation="landscape" r:id="rId1"/>
  <headerFooter alignWithMargins="0"/>
  <ignoredErrors>
    <ignoredError sqref="H57 D57 J57 D36 H36 J36" formula="1"/>
    <ignoredError sqref="U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2013 Calculation S Std Ded</vt:lpstr>
      <vt:lpstr>' 2013 Calculation S Std Ded'!Print_Area</vt:lpstr>
    </vt:vector>
  </TitlesOfParts>
  <Company>NC Department of Revenue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2015-11-06T15:52:34Z</cp:lastPrinted>
  <dcterms:created xsi:type="dcterms:W3CDTF">2005-06-27T11:45:55Z</dcterms:created>
  <dcterms:modified xsi:type="dcterms:W3CDTF">2015-11-20T21:11:42Z</dcterms:modified>
</cp:coreProperties>
</file>